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A0BD573B-FCD1-45FF-8C8D-76B8F14AED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45" i="1" s="1"/>
  <c r="K41" i="1"/>
  <c r="P39" i="1"/>
  <c r="O39" i="1"/>
  <c r="N39" i="1"/>
  <c r="M39" i="1"/>
  <c r="L39" i="1"/>
  <c r="Q40" i="1" s="1"/>
  <c r="H39" i="1"/>
  <c r="J43" i="1" s="1"/>
  <c r="J45" i="1" s="1"/>
  <c r="G39" i="1"/>
  <c r="F39" i="1"/>
  <c r="E39" i="1"/>
  <c r="D39" i="1"/>
  <c r="C39" i="1"/>
  <c r="Q38" i="1"/>
  <c r="Q37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Q5" i="1"/>
  <c r="Q39" i="1" s="1"/>
  <c r="J44" i="1" s="1"/>
  <c r="R3" i="1"/>
  <c r="R39" i="1" s="1"/>
  <c r="D44" i="1" s="1"/>
</calcChain>
</file>

<file path=xl/sharedStrings.xml><?xml version="1.0" encoding="utf-8"?>
<sst xmlns="http://schemas.openxmlformats.org/spreadsheetml/2006/main" count="98" uniqueCount="63">
  <si>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</si>
  <si>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</si>
  <si>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</si>
  <si>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</si>
  <si>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</si>
  <si>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</si>
  <si>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</si>
  <si>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</si>
  <si>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</si>
  <si>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</si>
  <si>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</si>
  <si>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</si>
  <si>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</si>
  <si>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</si>
  <si>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</si>
  <si>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</si>
  <si>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</si>
  <si>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</si>
  <si>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</si>
  <si>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</si>
  <si>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</si>
  <si>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</si>
  <si>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Shropshire Council</t>
  </si>
  <si>
    <t>Westbury Village Hall</t>
  </si>
  <si>
    <t>Salary</t>
  </si>
  <si>
    <t>BACS</t>
  </si>
  <si>
    <t>DD</t>
  </si>
  <si>
    <t>S J Smith Salary April</t>
  </si>
  <si>
    <t>HMRC</t>
  </si>
  <si>
    <t>RECEIPTS AND PAYMENT SUMMARY FOR YEAR ENDING 31.03.26</t>
  </si>
  <si>
    <t>12.04.25</t>
  </si>
  <si>
    <t>15.05.25</t>
  </si>
  <si>
    <t>CHARGE</t>
  </si>
  <si>
    <t>Lloyds</t>
  </si>
  <si>
    <t>Shropshire Council Electric</t>
  </si>
  <si>
    <t>S J Smith Add Salary 04 05</t>
  </si>
  <si>
    <t>Shropshire Council Lease</t>
  </si>
  <si>
    <t>Cumbria Clock Cmaintenance</t>
  </si>
  <si>
    <t>SALC Membership Fee</t>
  </si>
  <si>
    <t>Vron Gate Show Grant</t>
  </si>
  <si>
    <t>Westfest Grant</t>
  </si>
  <si>
    <t>Interest</t>
  </si>
  <si>
    <t>02.07.25</t>
  </si>
  <si>
    <t>Rounders</t>
  </si>
  <si>
    <t>S J Smith Salary May</t>
  </si>
  <si>
    <t>Zurich Insurance</t>
  </si>
  <si>
    <t>BFWD £</t>
  </si>
  <si>
    <t>£ Total</t>
  </si>
  <si>
    <t>£ total</t>
  </si>
  <si>
    <t>01.04.25</t>
  </si>
  <si>
    <t>09.05.25</t>
  </si>
  <si>
    <t>02.05.25</t>
  </si>
  <si>
    <t>14.05.25</t>
  </si>
  <si>
    <t>31.05.25</t>
  </si>
  <si>
    <t>Information Solutions</t>
  </si>
  <si>
    <t>Information Commissioner</t>
  </si>
  <si>
    <t>12.06.25</t>
  </si>
  <si>
    <t>S J Smith Salary June</t>
  </si>
  <si>
    <t>S J Smith Additional Sal 06 and 07</t>
  </si>
  <si>
    <t>17.06.25</t>
  </si>
  <si>
    <t>30.06.25</t>
  </si>
  <si>
    <t>Yockleton Church</t>
  </si>
  <si>
    <t>Westbury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</si>
</sst>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44" fontId="1" fillId="0" borderId="6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5" borderId="0" xfId="0" applyNumberFormat="1" applyFont="1" applyFill="1" applyAlignment="1">
      <alignment horizontal="center"/>
    </xf>
    <xf numFmtId="44" fontId="4" fillId="5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4" borderId="6" xfId="0" applyFont="1" applyFill="1" applyBorder="1" applyAlignment="1">
      <alignment horizontal="center" wrapText="1"/>
    </xf>
    <xf numFmtId="2" fontId="4" fillId="3" borderId="6" xfId="0" applyNumberFormat="1" applyFont="1" applyFill="1" applyBorder="1" applyAlignment="1">
      <alignment horizontal="right" wrapText="1"/>
    </xf>
    <xf numFmtId="166" fontId="1" fillId="3" borderId="7" xfId="0" applyNumberFormat="1" applyFont="1" applyFill="1" applyBorder="1" applyAlignment="1">
      <alignment horizontal="right"/>
    </xf>
    <xf numFmtId="44" fontId="4" fillId="5" borderId="0" xfId="0" applyNumberFormat="1" applyFont="1" applyFill="1" applyAlignment="1">
      <alignment horizontal="center"/>
    </xf>
    <xf numFmtId="44" fontId="1" fillId="5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166" fontId="4" fillId="3" borderId="6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/>
    <xf numFmtId="44" fontId="1" fillId="3" borderId="0" xfId="0" applyNumberFormat="1" applyFont="1" applyFill="1" applyAlignment="1">
      <alignment horizontal="center"/>
    </xf>
    <xf numFmtId="164" fontId="1" fillId="5" borderId="6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right" wrapText="1"/>
    </xf>
    <xf numFmtId="2" fontId="4" fillId="5" borderId="6" xfId="0" applyNumberFormat="1" applyFont="1" applyFill="1" applyBorder="1" applyAlignment="1">
      <alignment horizontal="right" wrapText="1"/>
    </xf>
    <xf numFmtId="166" fontId="1" fillId="5" borderId="6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4" borderId="6" xfId="0" applyNumberFormat="1" applyFont="1" applyFill="1" applyBorder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166" fontId="1" fillId="5" borderId="6" xfId="2" applyNumberFormat="1" applyFont="1" applyFill="1" applyBorder="1" applyAlignment="1"/>
    <xf numFmtId="4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4" borderId="6" xfId="0" applyFont="1" applyFill="1" applyBorder="1" applyAlignment="1">
      <alignment horizontal="center"/>
    </xf>
    <xf numFmtId="164" fontId="1" fillId="5" borderId="6" xfId="0" applyNumberFormat="1" applyFont="1" applyFill="1" applyBorder="1" applyAlignment="1">
      <alignment horizontal="center"/>
    </xf>
    <xf numFmtId="44" fontId="3" fillId="5" borderId="0" xfId="0" applyNumberFormat="1" applyFont="1" applyFill="1" applyAlignment="1">
      <alignment horizontal="center"/>
    </xf>
    <xf numFmtId="164" fontId="1" fillId="0" borderId="6" xfId="0" applyNumberFormat="1" applyFont="1" applyBorder="1" applyAlignment="1">
      <alignment horizontal="left"/>
    </xf>
    <xf numFmtId="164" fontId="3" fillId="6" borderId="1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6" fontId="3" fillId="6" borderId="3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7" borderId="11" xfId="0" applyNumberFormat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164" fontId="1" fillId="4" borderId="12" xfId="0" applyNumberFormat="1" applyFont="1" applyFill="1" applyBorder="1"/>
    <xf numFmtId="17" fontId="1" fillId="4" borderId="13" xfId="0" applyNumberFormat="1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7" fontId="1" fillId="4" borderId="11" xfId="0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166" fontId="3" fillId="4" borderId="14" xfId="0" applyNumberFormat="1" applyFont="1" applyFill="1" applyBorder="1" applyAlignment="1">
      <alignment horizontal="center"/>
    </xf>
    <xf numFmtId="164" fontId="1" fillId="4" borderId="14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1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43" fontId="1" fillId="0" borderId="0" xfId="0" applyNumberFormat="1" applyFont="1" applyAlignment="1">
      <alignment horizontal="center" vertical="top"/>
    </xf>
    <xf numFmtId="166" fontId="1" fillId="4" borderId="13" xfId="0" applyNumberFormat="1" applyFont="1" applyFill="1" applyBorder="1" applyAlignment="1">
      <alignment horizontal="right"/>
    </xf>
    <xf numFmtId="167" fontId="1" fillId="4" borderId="13" xfId="0" applyNumberFormat="1" applyFont="1" applyFill="1" applyBorder="1" applyAlignment="1">
      <alignment horizontal="right"/>
    </xf>
    <xf numFmtId="168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3">
    <cellStyle name="Comma 2" xfId="2" xr:uid="{81319F2F-D2B8-47BC-9F12-DEF9194462AF}"/>
    <cellStyle name="Normal" xfId="0" builtinId="0"/>
    <cellStyle name="Normal 2" xfId="1" xr:uid="{E915111E-BA36-4685-B7DD-7E3212060D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="70" zoomScaleNormal="70" workbookViewId="0">
      <selection sqref="A1:R46"/>
    </sheetView>
  </sheetViews>
  <sheetFormatPr defaultColWidth="8.85546875" defaultRowHeight="12.75" x14ac:dyDescent="0.2"/>
  <cols>
    <col min="1" max="1" width="16.28515625" style="2" customWidth="1"/>
    <col min="2" max="2" width="11" style="4" bestFit="1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2.28515625" style="4" customWidth="1"/>
    <col min="11" max="11" width="29.7109375" style="2" customWidth="1"/>
    <col min="12" max="12" width="13.42578125" style="2" customWidth="1"/>
    <col min="13" max="13" width="12" style="2" bestFit="1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19" width="8.85546875" style="2"/>
    <col min="20" max="20" width="26.7109375" style="2" bestFit="1" customWidth="1"/>
    <col min="21" max="22" width="8.85546875" style="2"/>
    <col min="23" max="23" width="9.42578125" style="2" customWidth="1"/>
    <col min="24" max="16384" width="8.85546875" style="2"/>
  </cols>
  <sheetData>
    <row r="1" spans="1:18" x14ac:dyDescent="0.2">
      <c r="A1" s="5" t="s">
        <v>1</v>
      </c>
      <c r="B1" s="5"/>
      <c r="C1" s="5"/>
      <c r="D1" s="5"/>
      <c r="E1" s="5"/>
      <c r="F1" s="5"/>
      <c r="G1" s="5"/>
      <c r="H1" s="6"/>
      <c r="I1" s="5" t="s">
        <v>29</v>
      </c>
      <c r="J1" s="5"/>
      <c r="K1" s="5"/>
      <c r="L1" s="5"/>
      <c r="M1" s="5"/>
      <c r="N1" s="5"/>
      <c r="O1" s="5"/>
      <c r="P1" s="5"/>
    </row>
    <row r="2" spans="1:18" ht="13.5" thickBot="1" x14ac:dyDescent="0.25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8" ht="13.5" thickBot="1" x14ac:dyDescent="0.25">
      <c r="A3" s="7" t="s">
        <v>2</v>
      </c>
      <c r="B3" s="8"/>
      <c r="C3" s="8"/>
      <c r="D3" s="8"/>
      <c r="E3" s="8"/>
      <c r="F3" s="8"/>
      <c r="G3" s="8"/>
      <c r="H3" s="9"/>
      <c r="I3" s="7" t="s">
        <v>3</v>
      </c>
      <c r="J3" s="8"/>
      <c r="K3" s="8"/>
      <c r="L3" s="8"/>
      <c r="M3" s="8"/>
      <c r="N3" s="8"/>
      <c r="O3" s="8"/>
      <c r="P3" s="8"/>
      <c r="Q3" s="10" t="s">
        <v>46</v>
      </c>
      <c r="R3" s="11">
        <f>SUM(H41)</f>
        <v>25355.29</v>
      </c>
    </row>
    <row r="4" spans="1:18" ht="25.5" x14ac:dyDescent="0.2">
      <c r="A4" s="12" t="s">
        <v>4</v>
      </c>
      <c r="B4" s="13" t="s">
        <v>5</v>
      </c>
      <c r="C4" s="14" t="s">
        <v>6</v>
      </c>
      <c r="D4" s="15" t="s">
        <v>7</v>
      </c>
      <c r="E4" s="14" t="s">
        <v>8</v>
      </c>
      <c r="F4" s="15" t="s">
        <v>9</v>
      </c>
      <c r="G4" s="14" t="s">
        <v>10</v>
      </c>
      <c r="H4" s="16" t="s">
        <v>47</v>
      </c>
      <c r="I4" s="15" t="s">
        <v>4</v>
      </c>
      <c r="J4" s="13" t="s">
        <v>11</v>
      </c>
      <c r="K4" s="14" t="s">
        <v>6</v>
      </c>
      <c r="L4" s="12" t="s">
        <v>24</v>
      </c>
      <c r="M4" s="14" t="s">
        <v>12</v>
      </c>
      <c r="N4" s="14" t="s">
        <v>13</v>
      </c>
      <c r="O4" s="14" t="s">
        <v>14</v>
      </c>
      <c r="P4" s="17" t="s">
        <v>15</v>
      </c>
      <c r="Q4" s="18" t="s">
        <v>48</v>
      </c>
      <c r="R4" s="19"/>
    </row>
    <row r="5" spans="1:18" x14ac:dyDescent="0.2">
      <c r="A5" s="20" t="s">
        <v>49</v>
      </c>
      <c r="B5" s="21" t="s">
        <v>25</v>
      </c>
      <c r="C5" s="22" t="s">
        <v>22</v>
      </c>
      <c r="D5" s="23">
        <v>22526</v>
      </c>
      <c r="E5" s="24"/>
      <c r="F5" s="23"/>
      <c r="G5" s="25"/>
      <c r="H5" s="26">
        <v>22526</v>
      </c>
      <c r="I5" s="27" t="s">
        <v>30</v>
      </c>
      <c r="J5" s="28" t="s">
        <v>26</v>
      </c>
      <c r="K5" s="29" t="s">
        <v>27</v>
      </c>
      <c r="L5" s="30">
        <v>272.27999999999997</v>
      </c>
      <c r="M5" s="30"/>
      <c r="N5" s="31"/>
      <c r="O5" s="31"/>
      <c r="P5" s="32"/>
      <c r="Q5" s="33">
        <f>SUM(L5:O5)</f>
        <v>272.27999999999997</v>
      </c>
      <c r="R5" s="34">
        <f>SUM(R3+H5-Q5)</f>
        <v>47609.01</v>
      </c>
    </row>
    <row r="6" spans="1:18" x14ac:dyDescent="0.2">
      <c r="A6" s="20" t="s">
        <v>50</v>
      </c>
      <c r="B6" s="21" t="s">
        <v>41</v>
      </c>
      <c r="C6" s="22" t="s">
        <v>33</v>
      </c>
      <c r="D6" s="23"/>
      <c r="E6" s="24"/>
      <c r="F6" s="23"/>
      <c r="G6" s="35">
        <v>1.72</v>
      </c>
      <c r="H6" s="36"/>
      <c r="I6" s="37" t="s">
        <v>31</v>
      </c>
      <c r="J6" s="28" t="s">
        <v>32</v>
      </c>
      <c r="K6" s="38" t="s">
        <v>33</v>
      </c>
      <c r="L6" s="30"/>
      <c r="M6" s="30"/>
      <c r="N6" s="31"/>
      <c r="O6" s="30">
        <v>4.75</v>
      </c>
      <c r="P6" s="32"/>
      <c r="Q6" s="33">
        <v>4.75</v>
      </c>
      <c r="R6" s="39">
        <f>SUM(R5+H6-Q6)</f>
        <v>47604.26</v>
      </c>
    </row>
    <row r="7" spans="1:18" x14ac:dyDescent="0.2">
      <c r="A7" s="40" t="s">
        <v>42</v>
      </c>
      <c r="B7" s="21">
        <v>2225</v>
      </c>
      <c r="C7" s="41" t="s">
        <v>43</v>
      </c>
      <c r="D7" s="23"/>
      <c r="E7" s="24"/>
      <c r="F7" s="23">
        <v>75</v>
      </c>
      <c r="G7" s="42"/>
      <c r="H7" s="43">
        <v>75</v>
      </c>
      <c r="I7" s="37" t="s">
        <v>31</v>
      </c>
      <c r="J7" s="28" t="s">
        <v>32</v>
      </c>
      <c r="K7" s="38" t="s">
        <v>33</v>
      </c>
      <c r="L7" s="30"/>
      <c r="M7" s="30"/>
      <c r="N7" s="30"/>
      <c r="O7" s="44">
        <v>5.25</v>
      </c>
      <c r="P7" s="32"/>
      <c r="Q7" s="45">
        <f t="shared" ref="Q7:Q38" si="0">SUM(L7:O7)</f>
        <v>5.25</v>
      </c>
      <c r="R7" s="46">
        <f t="shared" ref="R7:R38" si="1">SUM(R6+H7-Q7)</f>
        <v>47674.01</v>
      </c>
    </row>
    <row r="8" spans="1:18" x14ac:dyDescent="0.2">
      <c r="A8" s="20"/>
      <c r="B8" s="21"/>
      <c r="C8" s="22"/>
      <c r="D8" s="23"/>
      <c r="E8" s="24"/>
      <c r="F8" s="23"/>
      <c r="G8" s="25"/>
      <c r="H8" s="36"/>
      <c r="I8" s="47" t="s">
        <v>51</v>
      </c>
      <c r="J8" s="48">
        <v>1288</v>
      </c>
      <c r="K8" s="49" t="s">
        <v>34</v>
      </c>
      <c r="L8" s="50"/>
      <c r="M8" s="50"/>
      <c r="N8" s="50"/>
      <c r="O8" s="50">
        <v>232.84</v>
      </c>
      <c r="P8" s="51">
        <v>38.81</v>
      </c>
      <c r="Q8" s="52">
        <f t="shared" si="0"/>
        <v>232.84</v>
      </c>
      <c r="R8" s="53">
        <f t="shared" si="1"/>
        <v>47441.170000000006</v>
      </c>
    </row>
    <row r="9" spans="1:18" x14ac:dyDescent="0.2">
      <c r="A9" s="20"/>
      <c r="B9" s="48"/>
      <c r="C9" s="22"/>
      <c r="D9" s="23"/>
      <c r="E9" s="24"/>
      <c r="F9" s="23"/>
      <c r="G9" s="25"/>
      <c r="H9" s="36"/>
      <c r="I9" s="47" t="s">
        <v>51</v>
      </c>
      <c r="J9" s="48">
        <v>1289</v>
      </c>
      <c r="K9" s="49" t="s">
        <v>35</v>
      </c>
      <c r="L9" s="50">
        <v>47.78</v>
      </c>
      <c r="M9" s="50">
        <v>2.8</v>
      </c>
      <c r="N9" s="50"/>
      <c r="O9" s="50"/>
      <c r="P9" s="51"/>
      <c r="Q9" s="52">
        <f t="shared" si="0"/>
        <v>50.58</v>
      </c>
      <c r="R9" s="53">
        <f t="shared" si="1"/>
        <v>47390.590000000004</v>
      </c>
    </row>
    <row r="10" spans="1:18" x14ac:dyDescent="0.2">
      <c r="A10" s="20"/>
      <c r="B10" s="48"/>
      <c r="C10" s="22"/>
      <c r="D10" s="23"/>
      <c r="E10" s="24"/>
      <c r="F10" s="23"/>
      <c r="G10" s="25"/>
      <c r="H10" s="36"/>
      <c r="I10" s="47" t="s">
        <v>51</v>
      </c>
      <c r="J10" s="48">
        <v>1290</v>
      </c>
      <c r="K10" s="49" t="s">
        <v>28</v>
      </c>
      <c r="L10" s="50">
        <v>202.6</v>
      </c>
      <c r="M10" s="50"/>
      <c r="N10" s="50"/>
      <c r="O10" s="50"/>
      <c r="P10" s="51"/>
      <c r="Q10" s="52">
        <f t="shared" si="0"/>
        <v>202.6</v>
      </c>
      <c r="R10" s="53">
        <f t="shared" si="1"/>
        <v>47187.990000000005</v>
      </c>
    </row>
    <row r="11" spans="1:18" x14ac:dyDescent="0.2">
      <c r="A11" s="20"/>
      <c r="B11" s="48"/>
      <c r="C11" s="41"/>
      <c r="D11" s="23"/>
      <c r="E11" s="24"/>
      <c r="F11" s="54"/>
      <c r="G11" s="42"/>
      <c r="H11" s="36"/>
      <c r="I11" s="47" t="s">
        <v>51</v>
      </c>
      <c r="J11" s="48">
        <v>1291</v>
      </c>
      <c r="K11" s="49" t="s">
        <v>36</v>
      </c>
      <c r="L11" s="50"/>
      <c r="M11" s="50"/>
      <c r="N11" s="50"/>
      <c r="O11" s="50">
        <v>10</v>
      </c>
      <c r="P11" s="51"/>
      <c r="Q11" s="52">
        <f t="shared" si="0"/>
        <v>10</v>
      </c>
      <c r="R11" s="53">
        <f t="shared" si="1"/>
        <v>47177.990000000005</v>
      </c>
    </row>
    <row r="12" spans="1:18" x14ac:dyDescent="0.2">
      <c r="A12" s="20"/>
      <c r="B12" s="48"/>
      <c r="C12" s="22"/>
      <c r="D12" s="23"/>
      <c r="E12" s="24"/>
      <c r="F12" s="54"/>
      <c r="G12" s="42"/>
      <c r="H12" s="36"/>
      <c r="I12" s="47" t="s">
        <v>51</v>
      </c>
      <c r="J12" s="48">
        <v>1292</v>
      </c>
      <c r="K12" s="49" t="s">
        <v>37</v>
      </c>
      <c r="L12" s="50"/>
      <c r="M12" s="50"/>
      <c r="N12" s="50"/>
      <c r="O12" s="50">
        <v>234</v>
      </c>
      <c r="P12" s="51">
        <v>39</v>
      </c>
      <c r="Q12" s="52">
        <f t="shared" si="0"/>
        <v>234</v>
      </c>
      <c r="R12" s="53">
        <f t="shared" si="1"/>
        <v>46943.990000000005</v>
      </c>
    </row>
    <row r="13" spans="1:18" x14ac:dyDescent="0.2">
      <c r="A13" s="40"/>
      <c r="B13" s="48"/>
      <c r="C13" s="22"/>
      <c r="D13" s="23"/>
      <c r="E13" s="24"/>
      <c r="F13" s="23"/>
      <c r="G13" s="42"/>
      <c r="H13" s="36"/>
      <c r="I13" s="47" t="s">
        <v>51</v>
      </c>
      <c r="J13" s="48">
        <v>1293</v>
      </c>
      <c r="K13" s="49" t="s">
        <v>38</v>
      </c>
      <c r="L13" s="55"/>
      <c r="M13" s="55"/>
      <c r="N13" s="55"/>
      <c r="O13" s="55">
        <v>689.07</v>
      </c>
      <c r="P13" s="56"/>
      <c r="Q13" s="57">
        <f t="shared" si="0"/>
        <v>689.07</v>
      </c>
      <c r="R13" s="53">
        <f t="shared" si="1"/>
        <v>46254.920000000006</v>
      </c>
    </row>
    <row r="14" spans="1:18" x14ac:dyDescent="0.2">
      <c r="A14" s="40"/>
      <c r="B14" s="48"/>
      <c r="C14" s="22"/>
      <c r="D14" s="23"/>
      <c r="E14" s="24"/>
      <c r="F14" s="23"/>
      <c r="G14" s="25"/>
      <c r="H14" s="36"/>
      <c r="I14" s="47" t="s">
        <v>51</v>
      </c>
      <c r="J14" s="48">
        <v>1294</v>
      </c>
      <c r="K14" s="49" t="s">
        <v>39</v>
      </c>
      <c r="L14" s="50"/>
      <c r="M14" s="50"/>
      <c r="N14" s="50"/>
      <c r="O14" s="50">
        <v>500</v>
      </c>
      <c r="P14" s="51"/>
      <c r="Q14" s="57">
        <f t="shared" si="0"/>
        <v>500</v>
      </c>
      <c r="R14" s="53">
        <f t="shared" si="1"/>
        <v>45754.920000000006</v>
      </c>
    </row>
    <row r="15" spans="1:18" x14ac:dyDescent="0.2">
      <c r="A15" s="40"/>
      <c r="B15" s="48"/>
      <c r="C15" s="22"/>
      <c r="D15" s="23"/>
      <c r="E15" s="24"/>
      <c r="F15" s="23"/>
      <c r="G15" s="25"/>
      <c r="H15" s="36"/>
      <c r="I15" s="47" t="s">
        <v>51</v>
      </c>
      <c r="J15" s="48">
        <v>1295</v>
      </c>
      <c r="K15" s="49" t="s">
        <v>40</v>
      </c>
      <c r="L15" s="50"/>
      <c r="M15" s="50"/>
      <c r="N15" s="50"/>
      <c r="O15" s="50">
        <v>500</v>
      </c>
      <c r="P15" s="51"/>
      <c r="Q15" s="52">
        <f t="shared" si="0"/>
        <v>500</v>
      </c>
      <c r="R15" s="53">
        <f t="shared" si="1"/>
        <v>45254.920000000006</v>
      </c>
    </row>
    <row r="16" spans="1:18" x14ac:dyDescent="0.2">
      <c r="A16" s="40"/>
      <c r="B16" s="48"/>
      <c r="C16" s="22"/>
      <c r="D16" s="23"/>
      <c r="E16" s="24"/>
      <c r="F16" s="23"/>
      <c r="G16" s="25"/>
      <c r="H16" s="36"/>
      <c r="I16" s="47" t="s">
        <v>51</v>
      </c>
      <c r="J16" s="48">
        <v>1296</v>
      </c>
      <c r="K16" s="49" t="s">
        <v>23</v>
      </c>
      <c r="L16" s="50"/>
      <c r="M16" s="50">
        <v>12</v>
      </c>
      <c r="N16" s="50"/>
      <c r="O16" s="50"/>
      <c r="P16" s="51"/>
      <c r="Q16" s="52">
        <f t="shared" si="0"/>
        <v>12</v>
      </c>
      <c r="R16" s="53">
        <f t="shared" si="1"/>
        <v>45242.920000000006</v>
      </c>
    </row>
    <row r="17" spans="1:18" x14ac:dyDescent="0.2">
      <c r="A17" s="40"/>
      <c r="B17" s="48"/>
      <c r="C17" s="22"/>
      <c r="D17" s="23"/>
      <c r="E17" s="24"/>
      <c r="F17" s="23"/>
      <c r="G17" s="25"/>
      <c r="H17" s="36"/>
      <c r="I17" s="47" t="s">
        <v>52</v>
      </c>
      <c r="J17" s="48" t="s">
        <v>26</v>
      </c>
      <c r="K17" s="49" t="s">
        <v>44</v>
      </c>
      <c r="L17" s="50">
        <v>272.27999999999997</v>
      </c>
      <c r="M17" s="50"/>
      <c r="N17" s="50"/>
      <c r="O17" s="50"/>
      <c r="P17" s="51"/>
      <c r="Q17" s="52">
        <f t="shared" si="0"/>
        <v>272.27999999999997</v>
      </c>
      <c r="R17" s="53">
        <f t="shared" si="1"/>
        <v>44970.640000000007</v>
      </c>
    </row>
    <row r="18" spans="1:18" x14ac:dyDescent="0.2">
      <c r="A18" s="40"/>
      <c r="B18" s="48"/>
      <c r="C18" s="22"/>
      <c r="D18" s="23"/>
      <c r="E18" s="24"/>
      <c r="F18" s="23"/>
      <c r="G18" s="58"/>
      <c r="H18" s="36"/>
      <c r="I18" s="47" t="s">
        <v>53</v>
      </c>
      <c r="J18" s="48">
        <v>1297</v>
      </c>
      <c r="K18" s="49" t="s">
        <v>45</v>
      </c>
      <c r="L18" s="50"/>
      <c r="M18" s="50">
        <v>725.39</v>
      </c>
      <c r="N18" s="50"/>
      <c r="O18" s="50"/>
      <c r="P18" s="51"/>
      <c r="Q18" s="52">
        <f t="shared" si="0"/>
        <v>725.39</v>
      </c>
      <c r="R18" s="53">
        <f t="shared" si="1"/>
        <v>44245.250000000007</v>
      </c>
    </row>
    <row r="19" spans="1:18" x14ac:dyDescent="0.2">
      <c r="A19" s="40"/>
      <c r="B19" s="48"/>
      <c r="C19" s="41"/>
      <c r="D19" s="23"/>
      <c r="E19" s="24"/>
      <c r="F19" s="23"/>
      <c r="G19" s="25"/>
      <c r="H19" s="36"/>
      <c r="I19" s="47" t="s">
        <v>53</v>
      </c>
      <c r="J19" s="48">
        <v>1298</v>
      </c>
      <c r="K19" s="49" t="s">
        <v>34</v>
      </c>
      <c r="L19" s="50"/>
      <c r="M19" s="50"/>
      <c r="N19" s="50"/>
      <c r="O19" s="50">
        <v>235.44</v>
      </c>
      <c r="P19" s="51">
        <v>39.24</v>
      </c>
      <c r="Q19" s="57">
        <f t="shared" si="0"/>
        <v>235.44</v>
      </c>
      <c r="R19" s="53">
        <f t="shared" si="1"/>
        <v>44009.810000000005</v>
      </c>
    </row>
    <row r="20" spans="1:18" x14ac:dyDescent="0.2">
      <c r="A20" s="40"/>
      <c r="B20" s="48"/>
      <c r="C20" s="41"/>
      <c r="D20" s="23"/>
      <c r="E20" s="24"/>
      <c r="F20" s="23"/>
      <c r="G20" s="25"/>
      <c r="H20" s="36"/>
      <c r="I20" s="47" t="s">
        <v>53</v>
      </c>
      <c r="J20" s="48">
        <v>1299</v>
      </c>
      <c r="K20" s="59" t="s">
        <v>28</v>
      </c>
      <c r="L20" s="50">
        <v>202.4</v>
      </c>
      <c r="M20" s="50"/>
      <c r="N20" s="50"/>
      <c r="O20" s="50"/>
      <c r="P20" s="51"/>
      <c r="Q20" s="57">
        <f t="shared" si="0"/>
        <v>202.4</v>
      </c>
      <c r="R20" s="53">
        <f t="shared" si="1"/>
        <v>43807.41</v>
      </c>
    </row>
    <row r="21" spans="1:18" x14ac:dyDescent="0.2">
      <c r="A21" s="40"/>
      <c r="B21" s="48"/>
      <c r="C21" s="41"/>
      <c r="D21" s="23"/>
      <c r="E21" s="24"/>
      <c r="F21" s="23"/>
      <c r="G21" s="25"/>
      <c r="H21" s="36"/>
      <c r="I21" s="47" t="s">
        <v>53</v>
      </c>
      <c r="J21" s="48" t="s">
        <v>26</v>
      </c>
      <c r="K21" s="59" t="s">
        <v>54</v>
      </c>
      <c r="L21" s="50"/>
      <c r="M21" s="50">
        <v>14.7</v>
      </c>
      <c r="N21" s="50"/>
      <c r="O21" s="50"/>
      <c r="P21" s="51">
        <v>2.4500000000000002</v>
      </c>
      <c r="Q21" s="57">
        <f t="shared" si="0"/>
        <v>14.7</v>
      </c>
      <c r="R21" s="53">
        <f t="shared" si="1"/>
        <v>43792.710000000006</v>
      </c>
    </row>
    <row r="22" spans="1:18" x14ac:dyDescent="0.2">
      <c r="A22" s="40"/>
      <c r="B22" s="48"/>
      <c r="C22" s="41"/>
      <c r="D22" s="23"/>
      <c r="E22" s="24"/>
      <c r="F22" s="23"/>
      <c r="G22" s="25"/>
      <c r="H22" s="36"/>
      <c r="I22" s="47" t="s">
        <v>53</v>
      </c>
      <c r="J22" s="48" t="s">
        <v>26</v>
      </c>
      <c r="K22" s="59" t="s">
        <v>55</v>
      </c>
      <c r="L22" s="50"/>
      <c r="M22" s="50">
        <v>35</v>
      </c>
      <c r="N22" s="50"/>
      <c r="O22" s="50"/>
      <c r="P22" s="51"/>
      <c r="Q22" s="57">
        <f t="shared" si="0"/>
        <v>35</v>
      </c>
      <c r="R22" s="53">
        <f t="shared" si="1"/>
        <v>43757.710000000006</v>
      </c>
    </row>
    <row r="23" spans="1:18" x14ac:dyDescent="0.2">
      <c r="A23" s="40"/>
      <c r="B23" s="48"/>
      <c r="C23" s="41"/>
      <c r="D23" s="23"/>
      <c r="E23" s="24"/>
      <c r="F23" s="23"/>
      <c r="G23" s="25"/>
      <c r="H23" s="36"/>
      <c r="I23" s="47" t="s">
        <v>56</v>
      </c>
      <c r="J23" s="48" t="s">
        <v>26</v>
      </c>
      <c r="K23" s="59" t="s">
        <v>57</v>
      </c>
      <c r="L23" s="50">
        <v>272.27999999999997</v>
      </c>
      <c r="M23" s="50"/>
      <c r="N23" s="50"/>
      <c r="O23" s="50"/>
      <c r="P23" s="51"/>
      <c r="Q23" s="57">
        <f t="shared" si="0"/>
        <v>272.27999999999997</v>
      </c>
      <c r="R23" s="53">
        <f t="shared" si="1"/>
        <v>43485.430000000008</v>
      </c>
    </row>
    <row r="24" spans="1:18" x14ac:dyDescent="0.2">
      <c r="A24" s="40"/>
      <c r="B24" s="48"/>
      <c r="C24" s="41"/>
      <c r="D24" s="23"/>
      <c r="E24" s="24"/>
      <c r="F24" s="23"/>
      <c r="G24" s="25"/>
      <c r="H24" s="36"/>
      <c r="I24" s="47" t="s">
        <v>56</v>
      </c>
      <c r="J24" s="48">
        <v>1300</v>
      </c>
      <c r="K24" s="59" t="s">
        <v>58</v>
      </c>
      <c r="L24" s="50">
        <v>47.96</v>
      </c>
      <c r="M24" s="50">
        <v>6.96</v>
      </c>
      <c r="N24" s="50"/>
      <c r="O24" s="50"/>
      <c r="P24" s="51"/>
      <c r="Q24" s="57">
        <f t="shared" si="0"/>
        <v>54.92</v>
      </c>
      <c r="R24" s="53">
        <f t="shared" si="1"/>
        <v>43430.510000000009</v>
      </c>
    </row>
    <row r="25" spans="1:18" x14ac:dyDescent="0.2">
      <c r="A25" s="40"/>
      <c r="B25" s="48"/>
      <c r="C25" s="41"/>
      <c r="D25" s="23"/>
      <c r="E25" s="24"/>
      <c r="F25" s="23"/>
      <c r="G25" s="25"/>
      <c r="H25" s="36"/>
      <c r="I25" s="47" t="s">
        <v>56</v>
      </c>
      <c r="J25" s="48" t="s">
        <v>26</v>
      </c>
      <c r="K25" s="59" t="s">
        <v>54</v>
      </c>
      <c r="L25" s="50"/>
      <c r="M25" s="50">
        <v>14.7</v>
      </c>
      <c r="N25" s="50"/>
      <c r="O25" s="50"/>
      <c r="P25" s="51">
        <v>2.4500000000000002</v>
      </c>
      <c r="Q25" s="57">
        <f t="shared" si="0"/>
        <v>14.7</v>
      </c>
      <c r="R25" s="53">
        <f t="shared" si="1"/>
        <v>43415.810000000012</v>
      </c>
    </row>
    <row r="26" spans="1:18" x14ac:dyDescent="0.2">
      <c r="A26" s="40"/>
      <c r="B26" s="48"/>
      <c r="C26" s="41"/>
      <c r="D26" s="23"/>
      <c r="E26" s="24"/>
      <c r="F26" s="23"/>
      <c r="G26" s="25"/>
      <c r="H26" s="36"/>
      <c r="I26" s="47" t="s">
        <v>59</v>
      </c>
      <c r="J26" s="48" t="s">
        <v>32</v>
      </c>
      <c r="K26" s="59" t="s">
        <v>33</v>
      </c>
      <c r="L26" s="50"/>
      <c r="M26" s="50"/>
      <c r="N26" s="50"/>
      <c r="O26" s="50">
        <v>5.25</v>
      </c>
      <c r="P26" s="51"/>
      <c r="Q26" s="57">
        <f t="shared" si="0"/>
        <v>5.25</v>
      </c>
      <c r="R26" s="53">
        <f t="shared" si="1"/>
        <v>43410.560000000012</v>
      </c>
    </row>
    <row r="27" spans="1:18" x14ac:dyDescent="0.2">
      <c r="A27" s="40"/>
      <c r="B27" s="48"/>
      <c r="C27" s="41"/>
      <c r="D27" s="23"/>
      <c r="E27" s="24"/>
      <c r="F27" s="23"/>
      <c r="G27" s="25"/>
      <c r="H27" s="36"/>
      <c r="I27" s="47" t="s">
        <v>60</v>
      </c>
      <c r="J27" s="48">
        <v>1301</v>
      </c>
      <c r="K27" s="59" t="s">
        <v>23</v>
      </c>
      <c r="L27" s="50"/>
      <c r="M27" s="50">
        <v>12</v>
      </c>
      <c r="N27" s="50"/>
      <c r="O27" s="50"/>
      <c r="P27" s="51"/>
      <c r="Q27" s="57">
        <v>12</v>
      </c>
      <c r="R27" s="53">
        <f t="shared" si="1"/>
        <v>43398.560000000012</v>
      </c>
    </row>
    <row r="28" spans="1:18" x14ac:dyDescent="0.2">
      <c r="A28" s="40"/>
      <c r="B28" s="48"/>
      <c r="C28" s="41"/>
      <c r="D28" s="23"/>
      <c r="E28" s="24"/>
      <c r="F28" s="23"/>
      <c r="G28" s="25"/>
      <c r="H28" s="36"/>
      <c r="I28" s="47" t="s">
        <v>60</v>
      </c>
      <c r="J28" s="48">
        <v>1302</v>
      </c>
      <c r="K28" s="59" t="s">
        <v>61</v>
      </c>
      <c r="L28" s="50"/>
      <c r="M28" s="50"/>
      <c r="N28" s="50"/>
      <c r="O28" s="50">
        <v>500</v>
      </c>
      <c r="P28" s="51"/>
      <c r="Q28" s="57">
        <f t="shared" si="0"/>
        <v>500</v>
      </c>
      <c r="R28" s="53">
        <f t="shared" si="1"/>
        <v>42898.560000000012</v>
      </c>
    </row>
    <row r="29" spans="1:18" x14ac:dyDescent="0.2">
      <c r="A29" s="40"/>
      <c r="B29" s="48"/>
      <c r="C29" s="41"/>
      <c r="D29" s="23"/>
      <c r="E29" s="24"/>
      <c r="F29" s="23"/>
      <c r="G29" s="25"/>
      <c r="H29" s="36"/>
      <c r="I29" s="47" t="s">
        <v>60</v>
      </c>
      <c r="J29" s="48">
        <v>1303</v>
      </c>
      <c r="K29" s="59" t="s">
        <v>62</v>
      </c>
      <c r="L29" s="50"/>
      <c r="M29" s="50"/>
      <c r="N29" s="50"/>
      <c r="O29" s="50">
        <v>500</v>
      </c>
      <c r="P29" s="51"/>
      <c r="Q29" s="57">
        <f t="shared" si="0"/>
        <v>500</v>
      </c>
      <c r="R29" s="53">
        <f t="shared" si="1"/>
        <v>42398.560000000012</v>
      </c>
    </row>
    <row r="30" spans="1:18" x14ac:dyDescent="0.2">
      <c r="A30" s="40"/>
      <c r="B30" s="48"/>
      <c r="C30" s="41"/>
      <c r="D30" s="23"/>
      <c r="E30" s="24"/>
      <c r="F30" s="23"/>
      <c r="G30" s="25"/>
      <c r="H30" s="36"/>
      <c r="I30" s="47"/>
      <c r="J30" s="48"/>
      <c r="K30" s="59"/>
      <c r="L30" s="50"/>
      <c r="M30" s="50"/>
      <c r="N30" s="50"/>
      <c r="O30" s="50"/>
      <c r="P30" s="51"/>
      <c r="Q30" s="57">
        <f t="shared" si="0"/>
        <v>0</v>
      </c>
      <c r="R30" s="53">
        <f t="shared" si="1"/>
        <v>42398.560000000012</v>
      </c>
    </row>
    <row r="31" spans="1:18" x14ac:dyDescent="0.2">
      <c r="A31" s="40"/>
      <c r="B31" s="48"/>
      <c r="C31" s="41"/>
      <c r="D31" s="23"/>
      <c r="E31" s="24"/>
      <c r="F31" s="23"/>
      <c r="G31" s="25"/>
      <c r="H31" s="36"/>
      <c r="I31" s="47"/>
      <c r="J31" s="48"/>
      <c r="K31" s="59"/>
      <c r="L31" s="50"/>
      <c r="M31" s="50"/>
      <c r="N31" s="50"/>
      <c r="O31" s="50"/>
      <c r="P31" s="51"/>
      <c r="Q31" s="57">
        <f t="shared" si="0"/>
        <v>0</v>
      </c>
      <c r="R31" s="53">
        <f t="shared" si="1"/>
        <v>42398.560000000012</v>
      </c>
    </row>
    <row r="32" spans="1:18" x14ac:dyDescent="0.2">
      <c r="A32" s="40"/>
      <c r="B32" s="48"/>
      <c r="C32" s="41"/>
      <c r="D32" s="23"/>
      <c r="E32" s="24"/>
      <c r="F32" s="23"/>
      <c r="G32" s="25"/>
      <c r="H32" s="36"/>
      <c r="I32" s="47"/>
      <c r="J32" s="48"/>
      <c r="K32" s="59"/>
      <c r="L32" s="50"/>
      <c r="M32" s="50"/>
      <c r="N32" s="50"/>
      <c r="O32" s="50"/>
      <c r="P32" s="51"/>
      <c r="Q32" s="57">
        <f t="shared" si="0"/>
        <v>0</v>
      </c>
      <c r="R32" s="53">
        <f t="shared" si="1"/>
        <v>42398.560000000012</v>
      </c>
    </row>
    <row r="33" spans="1:18" x14ac:dyDescent="0.2">
      <c r="A33" s="40"/>
      <c r="B33" s="48"/>
      <c r="C33" s="41"/>
      <c r="D33" s="23"/>
      <c r="E33" s="24"/>
      <c r="F33" s="23"/>
      <c r="G33" s="25"/>
      <c r="H33" s="36"/>
      <c r="I33" s="47"/>
      <c r="J33" s="48"/>
      <c r="K33" s="59"/>
      <c r="L33" s="50"/>
      <c r="M33" s="50"/>
      <c r="N33" s="50"/>
      <c r="O33" s="50"/>
      <c r="P33" s="51"/>
      <c r="Q33" s="57">
        <f t="shared" si="0"/>
        <v>0</v>
      </c>
      <c r="R33" s="53">
        <f t="shared" si="1"/>
        <v>42398.560000000012</v>
      </c>
    </row>
    <row r="34" spans="1:18" x14ac:dyDescent="0.2">
      <c r="A34" s="40"/>
      <c r="B34" s="48"/>
      <c r="C34" s="41"/>
      <c r="D34" s="23"/>
      <c r="E34" s="24"/>
      <c r="F34" s="23"/>
      <c r="G34" s="25"/>
      <c r="H34" s="36"/>
      <c r="I34" s="47"/>
      <c r="J34" s="48"/>
      <c r="K34" s="59"/>
      <c r="L34" s="50"/>
      <c r="M34" s="50"/>
      <c r="N34" s="50"/>
      <c r="O34" s="50"/>
      <c r="P34" s="51"/>
      <c r="Q34" s="57">
        <f t="shared" si="0"/>
        <v>0</v>
      </c>
      <c r="R34" s="53">
        <f t="shared" si="1"/>
        <v>42398.560000000012</v>
      </c>
    </row>
    <row r="35" spans="1:18" x14ac:dyDescent="0.2">
      <c r="A35" s="40"/>
      <c r="B35" s="48"/>
      <c r="C35" s="41"/>
      <c r="D35" s="23"/>
      <c r="E35" s="24"/>
      <c r="F35" s="23"/>
      <c r="G35" s="25"/>
      <c r="H35" s="36"/>
      <c r="I35" s="47"/>
      <c r="J35" s="48"/>
      <c r="K35" s="59"/>
      <c r="L35" s="50"/>
      <c r="M35" s="50"/>
      <c r="N35" s="50"/>
      <c r="O35" s="50"/>
      <c r="P35" s="51"/>
      <c r="Q35" s="57">
        <f t="shared" si="0"/>
        <v>0</v>
      </c>
      <c r="R35" s="53">
        <f t="shared" si="1"/>
        <v>42398.560000000012</v>
      </c>
    </row>
    <row r="36" spans="1:18" x14ac:dyDescent="0.2">
      <c r="A36" s="40"/>
      <c r="B36" s="48"/>
      <c r="C36" s="41"/>
      <c r="D36" s="23"/>
      <c r="E36" s="24"/>
      <c r="F36" s="23"/>
      <c r="G36" s="25"/>
      <c r="H36" s="36"/>
      <c r="I36" s="47"/>
      <c r="J36" s="48"/>
      <c r="K36" s="59"/>
      <c r="L36" s="50"/>
      <c r="M36" s="50"/>
      <c r="N36" s="50"/>
      <c r="O36" s="50"/>
      <c r="P36" s="51"/>
      <c r="Q36" s="57">
        <f t="shared" si="0"/>
        <v>0</v>
      </c>
      <c r="R36" s="53">
        <f t="shared" si="1"/>
        <v>42398.560000000012</v>
      </c>
    </row>
    <row r="37" spans="1:18" x14ac:dyDescent="0.2">
      <c r="A37" s="40"/>
      <c r="B37" s="48"/>
      <c r="C37" s="41"/>
      <c r="D37" s="23"/>
      <c r="E37" s="24"/>
      <c r="F37" s="23"/>
      <c r="G37" s="25"/>
      <c r="H37" s="36"/>
      <c r="I37" s="47"/>
      <c r="J37" s="48"/>
      <c r="K37" s="59"/>
      <c r="L37" s="50"/>
      <c r="M37" s="50"/>
      <c r="N37" s="50"/>
      <c r="O37" s="50"/>
      <c r="P37" s="51"/>
      <c r="Q37" s="52">
        <f t="shared" si="0"/>
        <v>0</v>
      </c>
      <c r="R37" s="53">
        <f t="shared" si="1"/>
        <v>42398.560000000012</v>
      </c>
    </row>
    <row r="38" spans="1:18" x14ac:dyDescent="0.2">
      <c r="A38" s="40"/>
      <c r="B38" s="48"/>
      <c r="C38" s="41"/>
      <c r="D38" s="23"/>
      <c r="E38" s="24"/>
      <c r="F38" s="23"/>
      <c r="G38" s="25"/>
      <c r="H38" s="36"/>
      <c r="I38" s="47"/>
      <c r="J38" s="48"/>
      <c r="K38" s="59"/>
      <c r="L38" s="50"/>
      <c r="M38" s="50"/>
      <c r="N38" s="50"/>
      <c r="O38" s="50"/>
      <c r="P38" s="51"/>
      <c r="Q38" s="52">
        <f t="shared" si="0"/>
        <v>0</v>
      </c>
      <c r="R38" s="53">
        <f t="shared" si="1"/>
        <v>42398.560000000012</v>
      </c>
    </row>
    <row r="39" spans="1:18" x14ac:dyDescent="0.2">
      <c r="A39" s="60"/>
      <c r="B39" s="61"/>
      <c r="C39" s="62">
        <f>SUM(C7:C19)</f>
        <v>0</v>
      </c>
      <c r="D39" s="63">
        <f>SUM(D7:D19)</f>
        <v>0</v>
      </c>
      <c r="E39" s="62">
        <f>SUM(E5:E38)</f>
        <v>0</v>
      </c>
      <c r="F39" s="63">
        <f>SUM(F7:F19)</f>
        <v>75</v>
      </c>
      <c r="G39" s="62">
        <f>SUM(G5:G38)</f>
        <v>1.72</v>
      </c>
      <c r="H39" s="63">
        <f>SUM(H5:H38)</f>
        <v>22601</v>
      </c>
      <c r="I39" s="48"/>
      <c r="J39" s="61"/>
      <c r="K39" s="62"/>
      <c r="L39" s="64">
        <f>SUM(L5:L38)</f>
        <v>1317.58</v>
      </c>
      <c r="M39" s="65">
        <f>SUM(M5:M38)</f>
        <v>823.55000000000007</v>
      </c>
      <c r="N39" s="65">
        <f>SUM(N7:N38)</f>
        <v>0</v>
      </c>
      <c r="O39" s="66">
        <f>SUM(O7:O38)</f>
        <v>3411.85</v>
      </c>
      <c r="P39" s="63">
        <f>SUM(P5:P38)</f>
        <v>121.95000000000002</v>
      </c>
      <c r="Q39" s="63">
        <f>SUM(Q5:Q38)</f>
        <v>5557.7299999999987</v>
      </c>
      <c r="R39" s="67">
        <f>SUM(R3+H39-Q39)</f>
        <v>42398.560000000005</v>
      </c>
    </row>
    <row r="40" spans="1:18" ht="13.5" thickBot="1" x14ac:dyDescent="0.25">
      <c r="A40" s="68"/>
      <c r="C40" s="3"/>
      <c r="D40" s="3"/>
      <c r="E40" s="3"/>
      <c r="F40" s="3"/>
      <c r="G40" s="3"/>
      <c r="I40" s="3"/>
      <c r="K40" s="3"/>
      <c r="L40" s="3"/>
      <c r="M40" s="3"/>
      <c r="N40" s="3"/>
      <c r="O40" s="3"/>
      <c r="P40" s="3"/>
      <c r="Q40" s="6">
        <f>SUM(L39:O39)</f>
        <v>5552.98</v>
      </c>
      <c r="R40" s="69"/>
    </row>
    <row r="41" spans="1:18" ht="13.5" thickBot="1" x14ac:dyDescent="0.25">
      <c r="A41" s="70" t="s">
        <v>16</v>
      </c>
      <c r="B41" s="71"/>
      <c r="C41" s="72">
        <v>2516.9499999999998</v>
      </c>
      <c r="D41" s="73">
        <v>45748</v>
      </c>
      <c r="E41" s="74" t="s">
        <v>17</v>
      </c>
      <c r="F41" s="75"/>
      <c r="G41" s="76"/>
      <c r="H41" s="77">
        <v>25355.29</v>
      </c>
      <c r="I41" s="78">
        <v>45748</v>
      </c>
      <c r="J41" s="79" t="s">
        <v>0</v>
      </c>
      <c r="K41" s="80">
        <f>SUM(C41+H41)</f>
        <v>27872.240000000002</v>
      </c>
      <c r="L41" s="81"/>
      <c r="M41" s="81"/>
      <c r="N41" s="81"/>
      <c r="O41" s="81"/>
      <c r="P41" s="81"/>
      <c r="Q41" s="81"/>
      <c r="R41" s="82"/>
    </row>
    <row r="43" spans="1:18" x14ac:dyDescent="0.2">
      <c r="C43" s="2" t="s">
        <v>16</v>
      </c>
      <c r="D43" s="83">
        <f>SUM(C41+G39)</f>
        <v>2518.6699999999996</v>
      </c>
      <c r="H43" s="2" t="s">
        <v>18</v>
      </c>
      <c r="I43" s="3"/>
      <c r="J43" s="83">
        <f>SUM(H39)</f>
        <v>22601</v>
      </c>
      <c r="M43" s="84"/>
      <c r="N43" s="85"/>
    </row>
    <row r="44" spans="1:18" ht="13.5" thickBot="1" x14ac:dyDescent="0.25">
      <c r="B44" s="2"/>
      <c r="C44" s="86" t="s">
        <v>17</v>
      </c>
      <c r="D44" s="87">
        <f>SUM(R39)</f>
        <v>42398.560000000005</v>
      </c>
      <c r="G44" s="3"/>
      <c r="H44" s="2" t="s">
        <v>19</v>
      </c>
      <c r="J44" s="87">
        <f>SUM(Q39)</f>
        <v>5557.7299999999987</v>
      </c>
      <c r="L44" s="88"/>
      <c r="M44" s="88"/>
      <c r="N44" s="89"/>
      <c r="O44" s="90"/>
      <c r="Q44" s="50"/>
    </row>
    <row r="45" spans="1:18" ht="13.5" thickBot="1" x14ac:dyDescent="0.25">
      <c r="C45" s="2" t="s">
        <v>20</v>
      </c>
      <c r="D45" s="91">
        <f>SUM(D43+D44)</f>
        <v>44917.23</v>
      </c>
      <c r="H45" s="2" t="s">
        <v>21</v>
      </c>
      <c r="J45" s="92">
        <f>SUM(J43+R3-Q39+D43)</f>
        <v>44917.23</v>
      </c>
      <c r="K45" s="93"/>
      <c r="M45" s="94"/>
      <c r="N45" s="85"/>
      <c r="P45" s="1"/>
      <c r="Q45" s="2"/>
    </row>
    <row r="46" spans="1:18" x14ac:dyDescent="0.2">
      <c r="K46" s="93"/>
      <c r="N46" s="3"/>
    </row>
  </sheetData>
  <mergeCells count="6">
    <mergeCell ref="A1:G2"/>
    <mergeCell ref="I1:P2"/>
    <mergeCell ref="A3:G3"/>
    <mergeCell ref="I3:P3"/>
    <mergeCell ref="A41:B41"/>
    <mergeCell ref="E41:G41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19221190 - Ellie Crossland</cp:lastModifiedBy>
  <cp:lastPrinted>2022-02-27T14:34:20Z</cp:lastPrinted>
  <dcterms:created xsi:type="dcterms:W3CDTF">2018-02-24T13:02:26Z</dcterms:created>
  <dcterms:modified xsi:type="dcterms:W3CDTF">2025-07-02T15:47:21Z</dcterms:modified>
</cp:coreProperties>
</file>