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37EBC915-385C-4C38-A437-3AFF2DBD2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P47" i="1"/>
  <c r="O47" i="1"/>
  <c r="N47" i="1"/>
  <c r="M47" i="1"/>
  <c r="L47" i="1"/>
  <c r="Q48" i="1" s="1"/>
  <c r="H47" i="1"/>
  <c r="J51" i="1" s="1"/>
  <c r="G47" i="1"/>
  <c r="D51" i="1" s="1"/>
  <c r="F47" i="1"/>
  <c r="E47" i="1"/>
  <c r="D47" i="1"/>
  <c r="C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7" i="1" l="1"/>
  <c r="J53" i="1" s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J52" i="1" l="1"/>
  <c r="R47" i="1"/>
  <c r="D52" i="1" s="1"/>
  <c r="D53" i="1" s="1"/>
</calcChain>
</file>

<file path=xl/sharedStrings.xml><?xml version="1.0" encoding="utf-8"?>
<sst xmlns="http://schemas.openxmlformats.org/spreadsheetml/2006/main" count="136" uniqueCount="83">
  <si>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</si>
  <si>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</si>
  <si>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</si>
  <si>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</si>
  <si>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</si>
  <si>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</si>
  <si>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</si>
  <si>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</si>
  <si>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</si>
  <si>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</si>
  <si>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</si>
  <si>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</si>
  <si>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</si>
  <si>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</si>
  <si>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</si>
  <si>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</si>
  <si>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</si>
  <si>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</si>
  <si>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</si>
  <si>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</si>
  <si>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</si>
  <si>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</si>
  <si>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Shropshire Council</t>
  </si>
  <si>
    <t>Westbury Village Hall</t>
  </si>
  <si>
    <t>Salary</t>
  </si>
  <si>
    <t>BACS</t>
  </si>
  <si>
    <t>RECEIPTS AND PAYMENT SUMMARY FOR YEAR ENDING 31.03.25</t>
  </si>
  <si>
    <t>12.04.24</t>
  </si>
  <si>
    <t>DD</t>
  </si>
  <si>
    <t>S J Smith Salary April</t>
  </si>
  <si>
    <t>09.04.24</t>
  </si>
  <si>
    <t>Interest 1</t>
  </si>
  <si>
    <t>09.05.24</t>
  </si>
  <si>
    <t>Active Garden Play Area Repairs</t>
  </si>
  <si>
    <t xml:space="preserve">C &amp; K Robinson </t>
  </si>
  <si>
    <t>S J Smith Reimbursements</t>
  </si>
  <si>
    <t>Interest 2</t>
  </si>
  <si>
    <t>S J Smith Salary May</t>
  </si>
  <si>
    <t>Zurich Insurance</t>
  </si>
  <si>
    <t>cancelled</t>
  </si>
  <si>
    <t>Information Solutions Website</t>
  </si>
  <si>
    <t>Shropshire Council Energy</t>
  </si>
  <si>
    <t>Westbury Church Grant</t>
  </si>
  <si>
    <t>Yockleton Church Grant</t>
  </si>
  <si>
    <t>SALC Fees</t>
  </si>
  <si>
    <t>Information Commissioner</t>
  </si>
  <si>
    <t>01.04.24</t>
  </si>
  <si>
    <t>09.06.24</t>
  </si>
  <si>
    <t>09.07.24</t>
  </si>
  <si>
    <t>09.08.24</t>
  </si>
  <si>
    <t>09.09.24</t>
  </si>
  <si>
    <t>Interest 3</t>
  </si>
  <si>
    <t>Interest 4</t>
  </si>
  <si>
    <t>Interest 5</t>
  </si>
  <si>
    <t>Interest 6</t>
  </si>
  <si>
    <t>£ Total</t>
  </si>
  <si>
    <t>12.05.24</t>
  </si>
  <si>
    <t>11.06.24</t>
  </si>
  <si>
    <t>26.06.24</t>
  </si>
  <si>
    <t>04.07.24</t>
  </si>
  <si>
    <t>12.06.24</t>
  </si>
  <si>
    <t>12.07.24</t>
  </si>
  <si>
    <t>11.07.24</t>
  </si>
  <si>
    <t>12.08.24</t>
  </si>
  <si>
    <t>29.08.24</t>
  </si>
  <si>
    <t>12.09.24</t>
  </si>
  <si>
    <t>05.09.24</t>
  </si>
  <si>
    <t>29.09.24</t>
  </si>
  <si>
    <t>22.10.24</t>
  </si>
  <si>
    <t>31.10.24</t>
  </si>
  <si>
    <t>HMRC</t>
  </si>
  <si>
    <t>S J Smith Salary June</t>
  </si>
  <si>
    <t xml:space="preserve">S J Smith Salary July </t>
  </si>
  <si>
    <t>DM Payroll Services</t>
  </si>
  <si>
    <t>S J Smith Salary August</t>
  </si>
  <si>
    <t>Playsafety Ltd Play area inspection</t>
  </si>
  <si>
    <t>Numbers Plus Defib</t>
  </si>
  <si>
    <t>S J Smith</t>
  </si>
  <si>
    <t>S J Smith Salary September</t>
  </si>
  <si>
    <t>Highline Street lamp</t>
  </si>
  <si>
    <t>TG Builders Merchants Sand Bags</t>
  </si>
  <si>
    <t>BFWD £</t>
  </si>
  <si>
    <t>£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</si>
</sst>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rgb="FFFFC000"/>
      <name val="Arial"/>
      <family val="2"/>
    </font>
    <font>
      <sz val="10"/>
      <color theme="6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164" fontId="3" fillId="2" borderId="5" xfId="0" applyNumberFormat="1" applyFont="1" applyFill="1" applyBorder="1" applyAlignment="1">
      <alignment horizontal="center"/>
    </xf>
    <xf numFmtId="164" fontId="1" fillId="4" borderId="8" xfId="0" applyNumberFormat="1" applyFont="1" applyFill="1" applyBorder="1"/>
    <xf numFmtId="0" fontId="1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44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7" fontId="1" fillId="4" borderId="10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6" fontId="1" fillId="4" borderId="10" xfId="0" applyNumberFormat="1" applyFont="1" applyFill="1" applyBorder="1" applyAlignment="1">
      <alignment horizontal="right"/>
    </xf>
    <xf numFmtId="44" fontId="1" fillId="0" borderId="0" xfId="0" applyNumberFormat="1" applyFont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44" fontId="1" fillId="0" borderId="7" xfId="0" applyNumberFormat="1" applyFont="1" applyBorder="1" applyAlignment="1">
      <alignment horizontal="right"/>
    </xf>
    <xf numFmtId="164" fontId="1" fillId="4" borderId="8" xfId="0" applyNumberFormat="1" applyFont="1" applyFill="1" applyBorder="1" applyAlignment="1">
      <alignment horizontal="center"/>
    </xf>
    <xf numFmtId="44" fontId="1" fillId="5" borderId="0" xfId="0" applyNumberFormat="1" applyFont="1" applyFill="1" applyAlignment="1">
      <alignment horizontal="center"/>
    </xf>
    <xf numFmtId="44" fontId="4" fillId="6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1" fillId="6" borderId="0" xfId="0" applyNumberFormat="1" applyFont="1" applyFill="1" applyAlignment="1">
      <alignment horizontal="center"/>
    </xf>
    <xf numFmtId="44" fontId="3" fillId="5" borderId="0" xfId="0" applyNumberFormat="1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44" fontId="4" fillId="5" borderId="7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 wrapText="1"/>
    </xf>
    <xf numFmtId="44" fontId="1" fillId="5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17" fontId="1" fillId="4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167" fontId="1" fillId="4" borderId="10" xfId="0" applyNumberFormat="1" applyFont="1" applyFill="1" applyBorder="1" applyAlignment="1">
      <alignment horizontal="right"/>
    </xf>
    <xf numFmtId="0" fontId="1" fillId="0" borderId="1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166" fontId="3" fillId="4" borderId="14" xfId="0" applyNumberFormat="1" applyFont="1" applyFill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3" fillId="0" borderId="5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right" wrapText="1"/>
    </xf>
    <xf numFmtId="164" fontId="3" fillId="0" borderId="15" xfId="0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 vertical="top"/>
    </xf>
    <xf numFmtId="0" fontId="3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16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5" fontId="3" fillId="0" borderId="6" xfId="0" applyNumberFormat="1" applyFont="1" applyBorder="1" applyAlignment="1">
      <alignment horizontal="center" wrapText="1"/>
    </xf>
    <xf numFmtId="2" fontId="4" fillId="6" borderId="7" xfId="0" applyNumberFormat="1" applyFont="1" applyFill="1" applyBorder="1" applyAlignment="1">
      <alignment horizontal="right" wrapText="1"/>
    </xf>
    <xf numFmtId="2" fontId="4" fillId="5" borderId="7" xfId="0" applyNumberFormat="1" applyFont="1" applyFill="1" applyBorder="1" applyAlignment="1">
      <alignment horizontal="right" wrapText="1"/>
    </xf>
    <xf numFmtId="164" fontId="4" fillId="5" borderId="7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/>
    </xf>
    <xf numFmtId="164" fontId="1" fillId="6" borderId="1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1" fillId="6" borderId="0" xfId="0" applyNumberFormat="1" applyFont="1" applyFill="1" applyAlignment="1">
      <alignment horizontal="right"/>
    </xf>
    <xf numFmtId="166" fontId="1" fillId="5" borderId="0" xfId="0" applyNumberFormat="1" applyFont="1" applyFill="1" applyAlignment="1">
      <alignment horizontal="right" wrapText="1"/>
    </xf>
    <xf numFmtId="166" fontId="1" fillId="5" borderId="7" xfId="2" applyNumberFormat="1" applyFont="1" applyFill="1" applyBorder="1" applyAlignment="1"/>
    <xf numFmtId="166" fontId="4" fillId="5" borderId="7" xfId="2" applyNumberFormat="1" applyFont="1" applyFill="1" applyBorder="1" applyAlignment="1"/>
    <xf numFmtId="166" fontId="3" fillId="2" borderId="6" xfId="0" applyNumberFormat="1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topLeftCell="A20" zoomScale="70" zoomScaleNormal="70" workbookViewId="0">
      <selection activeCell="T3" sqref="T3"/>
    </sheetView>
  </sheetViews>
  <sheetFormatPr defaultColWidth="8.85546875" defaultRowHeight="12.75" x14ac:dyDescent="0.2"/>
  <cols>
    <col min="1" max="1" width="7.7109375" style="2" customWidth="1"/>
    <col min="2" max="2" width="11" style="4" bestFit="1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2.28515625" style="4" customWidth="1"/>
    <col min="11" max="11" width="29.7109375" style="2" customWidth="1"/>
    <col min="12" max="12" width="13.42578125" style="2" customWidth="1"/>
    <col min="13" max="13" width="13.285156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19" width="8.85546875" style="2"/>
    <col min="20" max="20" width="26.7109375" style="2" bestFit="1" customWidth="1"/>
    <col min="21" max="22" width="8.85546875" style="2"/>
    <col min="23" max="23" width="9.42578125" style="2" customWidth="1"/>
    <col min="24" max="16384" width="8.85546875" style="2"/>
  </cols>
  <sheetData>
    <row r="1" spans="1:18" x14ac:dyDescent="0.2">
      <c r="A1" s="5" t="s">
        <v>1</v>
      </c>
      <c r="B1" s="5"/>
      <c r="C1" s="5"/>
      <c r="D1" s="5"/>
      <c r="E1" s="5"/>
      <c r="F1" s="5"/>
      <c r="G1" s="5"/>
      <c r="H1" s="44"/>
      <c r="I1" s="5" t="s">
        <v>26</v>
      </c>
      <c r="J1" s="5"/>
      <c r="K1" s="5"/>
      <c r="L1" s="5"/>
      <c r="M1" s="5"/>
      <c r="N1" s="5"/>
      <c r="O1" s="5"/>
      <c r="P1" s="5"/>
    </row>
    <row r="2" spans="1:18" ht="13.5" thickBot="1" x14ac:dyDescent="0.25">
      <c r="A2" s="5"/>
      <c r="B2" s="5"/>
      <c r="C2" s="5"/>
      <c r="D2" s="5"/>
      <c r="E2" s="5"/>
      <c r="F2" s="5"/>
      <c r="G2" s="5"/>
      <c r="H2" s="44"/>
      <c r="I2" s="5"/>
      <c r="J2" s="5"/>
      <c r="K2" s="5"/>
      <c r="L2" s="5"/>
      <c r="M2" s="5"/>
      <c r="N2" s="5"/>
      <c r="O2" s="5"/>
      <c r="P2" s="5"/>
    </row>
    <row r="3" spans="1:18" ht="13.5" thickBot="1" x14ac:dyDescent="0.25">
      <c r="A3" s="6" t="s">
        <v>2</v>
      </c>
      <c r="B3" s="13"/>
      <c r="C3" s="13"/>
      <c r="D3" s="13"/>
      <c r="E3" s="13"/>
      <c r="F3" s="13"/>
      <c r="G3" s="13"/>
      <c r="H3" s="45"/>
      <c r="I3" s="6" t="s">
        <v>3</v>
      </c>
      <c r="J3" s="13"/>
      <c r="K3" s="13"/>
      <c r="L3" s="13"/>
      <c r="M3" s="13"/>
      <c r="N3" s="13"/>
      <c r="O3" s="13"/>
      <c r="P3" s="13"/>
      <c r="Q3" s="85" t="s">
        <v>81</v>
      </c>
      <c r="R3" s="92">
        <v>16843.13</v>
      </c>
    </row>
    <row r="4" spans="1:18" ht="25.5" x14ac:dyDescent="0.2">
      <c r="A4" s="7" t="s">
        <v>4</v>
      </c>
      <c r="B4" s="14" t="s">
        <v>5</v>
      </c>
      <c r="C4" s="19" t="s">
        <v>6</v>
      </c>
      <c r="D4" s="26" t="s">
        <v>7</v>
      </c>
      <c r="E4" s="19" t="s">
        <v>8</v>
      </c>
      <c r="F4" s="26" t="s">
        <v>9</v>
      </c>
      <c r="G4" s="19" t="s">
        <v>10</v>
      </c>
      <c r="H4" s="46" t="s">
        <v>55</v>
      </c>
      <c r="I4" s="26" t="s">
        <v>4</v>
      </c>
      <c r="J4" s="14" t="s">
        <v>11</v>
      </c>
      <c r="K4" s="19" t="s">
        <v>6</v>
      </c>
      <c r="L4" s="7" t="s">
        <v>24</v>
      </c>
      <c r="M4" s="19" t="s">
        <v>12</v>
      </c>
      <c r="N4" s="19" t="s">
        <v>13</v>
      </c>
      <c r="O4" s="19" t="s">
        <v>14</v>
      </c>
      <c r="P4" s="80" t="s">
        <v>15</v>
      </c>
      <c r="Q4" s="86" t="s">
        <v>82</v>
      </c>
      <c r="R4" s="93"/>
    </row>
    <row r="5" spans="1:18" x14ac:dyDescent="0.2">
      <c r="A5" s="8" t="s">
        <v>46</v>
      </c>
      <c r="B5" s="15" t="s">
        <v>25</v>
      </c>
      <c r="C5" s="20" t="s">
        <v>22</v>
      </c>
      <c r="D5" s="27">
        <v>22770</v>
      </c>
      <c r="E5" s="34"/>
      <c r="F5" s="27"/>
      <c r="G5" s="38"/>
      <c r="H5" s="47">
        <v>22770</v>
      </c>
      <c r="I5" s="51" t="s">
        <v>27</v>
      </c>
      <c r="J5" s="55" t="s">
        <v>28</v>
      </c>
      <c r="K5" s="58" t="s">
        <v>29</v>
      </c>
      <c r="L5" s="65">
        <v>246.28</v>
      </c>
      <c r="M5" s="65">
        <v>26</v>
      </c>
      <c r="N5" s="74"/>
      <c r="O5" s="74"/>
      <c r="P5" s="81"/>
      <c r="Q5" s="87">
        <f>SUM(L5:O5)</f>
        <v>272.27999999999997</v>
      </c>
      <c r="R5" s="94">
        <f>SUM(R3+H5-Q5)</f>
        <v>39340.850000000006</v>
      </c>
    </row>
    <row r="6" spans="1:18" x14ac:dyDescent="0.2">
      <c r="A6" s="9" t="s">
        <v>30</v>
      </c>
      <c r="B6" s="15" t="s">
        <v>5</v>
      </c>
      <c r="C6" s="21" t="s">
        <v>31</v>
      </c>
      <c r="D6" s="27"/>
      <c r="E6" s="34"/>
      <c r="F6" s="27"/>
      <c r="G6" s="39">
        <v>2.57</v>
      </c>
      <c r="H6" s="48"/>
      <c r="I6" s="52" t="s">
        <v>32</v>
      </c>
      <c r="J6" s="55">
        <v>1243</v>
      </c>
      <c r="K6" s="59" t="s">
        <v>33</v>
      </c>
      <c r="L6" s="65"/>
      <c r="M6" s="65"/>
      <c r="N6" s="65"/>
      <c r="O6" s="77">
        <v>880.8</v>
      </c>
      <c r="P6" s="81">
        <v>146.80000000000001</v>
      </c>
      <c r="Q6" s="88">
        <f>SUM(L6:O6)</f>
        <v>880.8</v>
      </c>
      <c r="R6" s="95">
        <f>SUM(R5+H6-Q6)</f>
        <v>38460.050000000003</v>
      </c>
    </row>
    <row r="7" spans="1:18" x14ac:dyDescent="0.2">
      <c r="A7" s="8" t="s">
        <v>32</v>
      </c>
      <c r="B7" s="15" t="s">
        <v>5</v>
      </c>
      <c r="C7" s="20" t="s">
        <v>36</v>
      </c>
      <c r="D7" s="27"/>
      <c r="E7" s="34"/>
      <c r="F7" s="27"/>
      <c r="G7" s="40">
        <v>2.66</v>
      </c>
      <c r="H7" s="49"/>
      <c r="I7" s="28" t="s">
        <v>32</v>
      </c>
      <c r="J7" s="16">
        <v>1244</v>
      </c>
      <c r="K7" s="60" t="s">
        <v>34</v>
      </c>
      <c r="L7" s="66"/>
      <c r="M7" s="66"/>
      <c r="N7" s="66"/>
      <c r="O7" s="66">
        <v>60</v>
      </c>
      <c r="P7" s="82"/>
      <c r="Q7" s="89">
        <f>SUM(L7:O7)</f>
        <v>60</v>
      </c>
      <c r="R7" s="96">
        <f>SUM(R6+H7-Q7)</f>
        <v>38400.050000000003</v>
      </c>
    </row>
    <row r="8" spans="1:18" x14ac:dyDescent="0.2">
      <c r="A8" s="8" t="s">
        <v>47</v>
      </c>
      <c r="B8" s="16" t="s">
        <v>5</v>
      </c>
      <c r="C8" s="20" t="s">
        <v>51</v>
      </c>
      <c r="D8" s="27"/>
      <c r="E8" s="34"/>
      <c r="F8" s="27"/>
      <c r="G8" s="40">
        <v>2.84</v>
      </c>
      <c r="H8" s="49"/>
      <c r="I8" s="28" t="s">
        <v>32</v>
      </c>
      <c r="J8" s="16">
        <v>1245</v>
      </c>
      <c r="K8" s="60" t="s">
        <v>22</v>
      </c>
      <c r="L8" s="66"/>
      <c r="M8" s="66"/>
      <c r="N8" s="66"/>
      <c r="O8" s="66">
        <v>10</v>
      </c>
      <c r="P8" s="82"/>
      <c r="Q8" s="89">
        <f t="shared" ref="Q8:Q10" si="0">SUM(L8:O8)</f>
        <v>10</v>
      </c>
      <c r="R8" s="96">
        <f t="shared" ref="R8:R46" si="1">SUM(R7+H8-Q8)</f>
        <v>38390.050000000003</v>
      </c>
    </row>
    <row r="9" spans="1:18" x14ac:dyDescent="0.2">
      <c r="A9" s="8" t="s">
        <v>48</v>
      </c>
      <c r="B9" s="16" t="s">
        <v>5</v>
      </c>
      <c r="C9" s="20" t="s">
        <v>52</v>
      </c>
      <c r="D9" s="27"/>
      <c r="E9" s="34"/>
      <c r="F9" s="27"/>
      <c r="G9" s="40">
        <v>2.58</v>
      </c>
      <c r="H9" s="49"/>
      <c r="I9" s="28" t="s">
        <v>32</v>
      </c>
      <c r="J9" s="16">
        <v>1246</v>
      </c>
      <c r="K9" s="60" t="s">
        <v>23</v>
      </c>
      <c r="L9" s="66"/>
      <c r="M9" s="66">
        <v>12</v>
      </c>
      <c r="N9" s="66"/>
      <c r="O9" s="66"/>
      <c r="P9" s="82"/>
      <c r="Q9" s="89">
        <f t="shared" si="0"/>
        <v>12</v>
      </c>
      <c r="R9" s="96">
        <f t="shared" si="1"/>
        <v>38378.050000000003</v>
      </c>
    </row>
    <row r="10" spans="1:18" x14ac:dyDescent="0.2">
      <c r="A10" s="8" t="s">
        <v>49</v>
      </c>
      <c r="B10" s="16" t="s">
        <v>5</v>
      </c>
      <c r="C10" s="21" t="s">
        <v>53</v>
      </c>
      <c r="D10" s="27"/>
      <c r="E10" s="34"/>
      <c r="F10" s="36"/>
      <c r="G10" s="39">
        <v>2.4700000000000002</v>
      </c>
      <c r="H10" s="49"/>
      <c r="I10" s="28" t="s">
        <v>32</v>
      </c>
      <c r="J10" s="16">
        <v>1247</v>
      </c>
      <c r="K10" s="60" t="s">
        <v>35</v>
      </c>
      <c r="L10" s="66"/>
      <c r="M10" s="66">
        <v>25.85</v>
      </c>
      <c r="N10" s="66"/>
      <c r="O10" s="66"/>
      <c r="P10" s="82"/>
      <c r="Q10" s="89">
        <f t="shared" si="0"/>
        <v>25.85</v>
      </c>
      <c r="R10" s="96">
        <f t="shared" si="1"/>
        <v>38352.200000000004</v>
      </c>
    </row>
    <row r="11" spans="1:18" x14ac:dyDescent="0.2">
      <c r="A11" s="8" t="s">
        <v>50</v>
      </c>
      <c r="B11" s="16" t="s">
        <v>5</v>
      </c>
      <c r="C11" s="20" t="s">
        <v>54</v>
      </c>
      <c r="D11" s="27"/>
      <c r="E11" s="34"/>
      <c r="F11" s="36"/>
      <c r="G11" s="39">
        <v>2.12</v>
      </c>
      <c r="H11" s="49"/>
      <c r="I11" s="28" t="s">
        <v>56</v>
      </c>
      <c r="J11" s="16" t="s">
        <v>28</v>
      </c>
      <c r="K11" s="60" t="s">
        <v>37</v>
      </c>
      <c r="L11" s="66">
        <v>246.28</v>
      </c>
      <c r="M11" s="66">
        <v>26</v>
      </c>
      <c r="N11" s="66"/>
      <c r="O11" s="66"/>
      <c r="P11" s="82"/>
      <c r="Q11" s="89">
        <f t="shared" ref="Q11" si="2">SUM(L11:O11)</f>
        <v>272.27999999999997</v>
      </c>
      <c r="R11" s="96">
        <f t="shared" si="1"/>
        <v>38079.920000000006</v>
      </c>
    </row>
    <row r="12" spans="1:18" x14ac:dyDescent="0.2">
      <c r="A12" s="9"/>
      <c r="B12" s="16"/>
      <c r="C12" s="21"/>
      <c r="D12" s="27"/>
      <c r="E12" s="34"/>
      <c r="F12" s="27"/>
      <c r="G12" s="41"/>
      <c r="H12" s="49"/>
      <c r="I12" s="28" t="s">
        <v>57</v>
      </c>
      <c r="J12" s="16">
        <v>1248</v>
      </c>
      <c r="K12" s="60" t="s">
        <v>38</v>
      </c>
      <c r="L12" s="67" t="s">
        <v>39</v>
      </c>
      <c r="M12" s="67"/>
      <c r="N12" s="67"/>
      <c r="O12" s="67"/>
      <c r="P12" s="83"/>
      <c r="Q12" s="89">
        <f>SUM(L12:O12)</f>
        <v>0</v>
      </c>
      <c r="R12" s="96">
        <f t="shared" si="1"/>
        <v>38079.920000000006</v>
      </c>
    </row>
    <row r="13" spans="1:18" x14ac:dyDescent="0.2">
      <c r="A13" s="9"/>
      <c r="B13" s="16"/>
      <c r="C13" s="21"/>
      <c r="D13" s="27"/>
      <c r="E13" s="34"/>
      <c r="F13" s="27"/>
      <c r="G13" s="38"/>
      <c r="H13" s="49"/>
      <c r="I13" s="28" t="s">
        <v>57</v>
      </c>
      <c r="J13" s="16">
        <v>1249</v>
      </c>
      <c r="K13" s="60" t="s">
        <v>40</v>
      </c>
      <c r="L13" s="66"/>
      <c r="M13" s="66">
        <v>628.32000000000005</v>
      </c>
      <c r="N13" s="66"/>
      <c r="O13" s="66"/>
      <c r="P13" s="82">
        <v>104.72</v>
      </c>
      <c r="Q13" s="89">
        <f t="shared" ref="Q13:Q46" si="3">SUM(L13:O13)</f>
        <v>628.32000000000005</v>
      </c>
      <c r="R13" s="96">
        <f t="shared" si="1"/>
        <v>37451.600000000006</v>
      </c>
    </row>
    <row r="14" spans="1:18" x14ac:dyDescent="0.2">
      <c r="A14" s="9"/>
      <c r="B14" s="16"/>
      <c r="C14" s="21"/>
      <c r="D14" s="27"/>
      <c r="E14" s="34"/>
      <c r="F14" s="27"/>
      <c r="G14" s="38"/>
      <c r="H14" s="49"/>
      <c r="I14" s="28" t="s">
        <v>57</v>
      </c>
      <c r="J14" s="16">
        <v>1250</v>
      </c>
      <c r="K14" s="60" t="s">
        <v>41</v>
      </c>
      <c r="L14" s="66"/>
      <c r="M14" s="66"/>
      <c r="N14" s="66"/>
      <c r="O14" s="66">
        <v>232.84</v>
      </c>
      <c r="P14" s="82">
        <v>38.81</v>
      </c>
      <c r="Q14" s="89">
        <f t="shared" si="3"/>
        <v>232.84</v>
      </c>
      <c r="R14" s="96">
        <f t="shared" si="1"/>
        <v>37218.760000000009</v>
      </c>
    </row>
    <row r="15" spans="1:18" x14ac:dyDescent="0.2">
      <c r="A15" s="9"/>
      <c r="B15" s="16"/>
      <c r="C15" s="21"/>
      <c r="D15" s="27"/>
      <c r="E15" s="34"/>
      <c r="F15" s="27"/>
      <c r="G15" s="38"/>
      <c r="H15" s="49"/>
      <c r="I15" s="28" t="s">
        <v>57</v>
      </c>
      <c r="J15" s="16">
        <v>1251</v>
      </c>
      <c r="K15" s="60" t="s">
        <v>42</v>
      </c>
      <c r="L15" s="66"/>
      <c r="M15" s="66"/>
      <c r="N15" s="66"/>
      <c r="O15" s="66">
        <v>500</v>
      </c>
      <c r="P15" s="82"/>
      <c r="Q15" s="89">
        <f t="shared" si="3"/>
        <v>500</v>
      </c>
      <c r="R15" s="96">
        <f t="shared" si="1"/>
        <v>36718.760000000009</v>
      </c>
    </row>
    <row r="16" spans="1:18" x14ac:dyDescent="0.2">
      <c r="A16" s="9"/>
      <c r="B16" s="16"/>
      <c r="C16" s="21"/>
      <c r="D16" s="27"/>
      <c r="E16" s="34"/>
      <c r="F16" s="27"/>
      <c r="G16" s="38"/>
      <c r="H16" s="49"/>
      <c r="I16" s="28" t="s">
        <v>57</v>
      </c>
      <c r="J16" s="16">
        <v>1252</v>
      </c>
      <c r="K16" s="60" t="s">
        <v>43</v>
      </c>
      <c r="L16" s="66"/>
      <c r="M16" s="66"/>
      <c r="N16" s="66"/>
      <c r="O16" s="66">
        <v>500</v>
      </c>
      <c r="P16" s="82"/>
      <c r="Q16" s="89">
        <f t="shared" si="3"/>
        <v>500</v>
      </c>
      <c r="R16" s="96">
        <f t="shared" si="1"/>
        <v>36218.760000000009</v>
      </c>
    </row>
    <row r="17" spans="1:18" x14ac:dyDescent="0.2">
      <c r="A17" s="9"/>
      <c r="B17" s="16"/>
      <c r="C17" s="21"/>
      <c r="D17" s="27"/>
      <c r="E17" s="34"/>
      <c r="F17" s="27"/>
      <c r="G17" s="42"/>
      <c r="H17" s="49"/>
      <c r="I17" s="28" t="s">
        <v>57</v>
      </c>
      <c r="J17" s="16">
        <v>1253</v>
      </c>
      <c r="K17" s="60" t="s">
        <v>44</v>
      </c>
      <c r="L17" s="66"/>
      <c r="M17" s="66">
        <v>622.16</v>
      </c>
      <c r="N17" s="66"/>
      <c r="O17" s="66"/>
      <c r="P17" s="82"/>
      <c r="Q17" s="89">
        <f t="shared" si="3"/>
        <v>622.16</v>
      </c>
      <c r="R17" s="96">
        <f t="shared" si="1"/>
        <v>35596.600000000006</v>
      </c>
    </row>
    <row r="18" spans="1:18" x14ac:dyDescent="0.2">
      <c r="A18" s="9"/>
      <c r="B18" s="16"/>
      <c r="C18" s="21"/>
      <c r="D18" s="27"/>
      <c r="E18" s="34"/>
      <c r="F18" s="27"/>
      <c r="G18" s="38"/>
      <c r="H18" s="49"/>
      <c r="I18" s="28" t="s">
        <v>57</v>
      </c>
      <c r="J18" s="16">
        <v>1254</v>
      </c>
      <c r="K18" s="60" t="s">
        <v>45</v>
      </c>
      <c r="L18" s="66"/>
      <c r="M18" s="66">
        <v>40</v>
      </c>
      <c r="N18" s="66"/>
      <c r="O18" s="66"/>
      <c r="P18" s="82"/>
      <c r="Q18" s="89">
        <f t="shared" si="3"/>
        <v>40</v>
      </c>
      <c r="R18" s="96">
        <f t="shared" si="1"/>
        <v>35556.600000000006</v>
      </c>
    </row>
    <row r="19" spans="1:18" x14ac:dyDescent="0.2">
      <c r="A19" s="9"/>
      <c r="B19" s="16"/>
      <c r="C19" s="21"/>
      <c r="D19" s="27"/>
      <c r="E19" s="34"/>
      <c r="F19" s="27"/>
      <c r="G19" s="38"/>
      <c r="H19" s="49"/>
      <c r="I19" s="28" t="s">
        <v>58</v>
      </c>
      <c r="J19" s="16">
        <v>1255</v>
      </c>
      <c r="K19" s="61" t="s">
        <v>38</v>
      </c>
      <c r="L19" s="66"/>
      <c r="M19" s="66">
        <v>807.99</v>
      </c>
      <c r="N19" s="66"/>
      <c r="O19" s="66"/>
      <c r="P19" s="82"/>
      <c r="Q19" s="89">
        <f t="shared" si="3"/>
        <v>807.99</v>
      </c>
      <c r="R19" s="96">
        <f t="shared" si="1"/>
        <v>34748.610000000008</v>
      </c>
    </row>
    <row r="20" spans="1:18" x14ac:dyDescent="0.2">
      <c r="A20" s="9"/>
      <c r="B20" s="16"/>
      <c r="C20" s="21"/>
      <c r="D20" s="27"/>
      <c r="E20" s="34"/>
      <c r="F20" s="27"/>
      <c r="G20" s="38"/>
      <c r="H20" s="49"/>
      <c r="I20" s="28" t="s">
        <v>58</v>
      </c>
      <c r="J20" s="16">
        <v>1256</v>
      </c>
      <c r="K20" s="61" t="s">
        <v>70</v>
      </c>
      <c r="L20" s="66">
        <v>184.6</v>
      </c>
      <c r="M20" s="66"/>
      <c r="N20" s="66"/>
      <c r="O20" s="66"/>
      <c r="P20" s="82"/>
      <c r="Q20" s="89">
        <f t="shared" si="3"/>
        <v>184.6</v>
      </c>
      <c r="R20" s="96">
        <f t="shared" si="1"/>
        <v>34564.010000000009</v>
      </c>
    </row>
    <row r="21" spans="1:18" x14ac:dyDescent="0.2">
      <c r="A21" s="9"/>
      <c r="B21" s="16"/>
      <c r="C21" s="21"/>
      <c r="D21" s="27"/>
      <c r="E21" s="34"/>
      <c r="F21" s="27"/>
      <c r="G21" s="38"/>
      <c r="H21" s="49"/>
      <c r="I21" s="28" t="s">
        <v>59</v>
      </c>
      <c r="J21" s="16">
        <v>1257</v>
      </c>
      <c r="K21" s="61" t="s">
        <v>40</v>
      </c>
      <c r="L21" s="66"/>
      <c r="M21" s="66">
        <v>157.08000000000001</v>
      </c>
      <c r="N21" s="66"/>
      <c r="O21" s="66"/>
      <c r="P21" s="82">
        <v>26.18</v>
      </c>
      <c r="Q21" s="89">
        <f t="shared" si="3"/>
        <v>157.08000000000001</v>
      </c>
      <c r="R21" s="96">
        <f t="shared" si="1"/>
        <v>34406.930000000008</v>
      </c>
    </row>
    <row r="22" spans="1:18" x14ac:dyDescent="0.2">
      <c r="A22" s="9"/>
      <c r="B22" s="16"/>
      <c r="C22" s="21"/>
      <c r="D22" s="27"/>
      <c r="E22" s="34"/>
      <c r="F22" s="27"/>
      <c r="G22" s="38"/>
      <c r="H22" s="49"/>
      <c r="I22" s="28" t="s">
        <v>59</v>
      </c>
      <c r="J22" s="16">
        <v>1258</v>
      </c>
      <c r="K22" s="61" t="s">
        <v>23</v>
      </c>
      <c r="L22" s="66"/>
      <c r="M22" s="66">
        <v>12</v>
      </c>
      <c r="N22" s="66"/>
      <c r="O22" s="66"/>
      <c r="P22" s="82"/>
      <c r="Q22" s="89">
        <f t="shared" si="3"/>
        <v>12</v>
      </c>
      <c r="R22" s="96">
        <f t="shared" si="1"/>
        <v>34394.930000000008</v>
      </c>
    </row>
    <row r="23" spans="1:18" x14ac:dyDescent="0.2">
      <c r="A23" s="9"/>
      <c r="B23" s="16"/>
      <c r="C23" s="21"/>
      <c r="D23" s="27"/>
      <c r="E23" s="34"/>
      <c r="F23" s="27"/>
      <c r="G23" s="38"/>
      <c r="H23" s="49"/>
      <c r="I23" s="28" t="s">
        <v>60</v>
      </c>
      <c r="J23" s="16" t="s">
        <v>28</v>
      </c>
      <c r="K23" s="61" t="s">
        <v>71</v>
      </c>
      <c r="L23" s="66">
        <v>246.28</v>
      </c>
      <c r="M23" s="66">
        <v>26</v>
      </c>
      <c r="N23" s="66"/>
      <c r="O23" s="66"/>
      <c r="P23" s="82"/>
      <c r="Q23" s="89">
        <f t="shared" si="3"/>
        <v>272.27999999999997</v>
      </c>
      <c r="R23" s="97">
        <f t="shared" si="1"/>
        <v>34122.650000000009</v>
      </c>
    </row>
    <row r="24" spans="1:18" x14ac:dyDescent="0.2">
      <c r="A24" s="9"/>
      <c r="B24" s="16"/>
      <c r="C24" s="21"/>
      <c r="D24" s="27"/>
      <c r="E24" s="34"/>
      <c r="F24" s="27"/>
      <c r="G24" s="38"/>
      <c r="H24" s="49"/>
      <c r="I24" s="28" t="s">
        <v>61</v>
      </c>
      <c r="J24" s="16" t="s">
        <v>28</v>
      </c>
      <c r="K24" s="61" t="s">
        <v>72</v>
      </c>
      <c r="L24" s="66">
        <v>246.28</v>
      </c>
      <c r="M24" s="66">
        <v>26</v>
      </c>
      <c r="N24" s="66"/>
      <c r="O24" s="66"/>
      <c r="P24" s="82"/>
      <c r="Q24" s="89">
        <f t="shared" si="3"/>
        <v>272.27999999999997</v>
      </c>
      <c r="R24" s="96">
        <f t="shared" si="1"/>
        <v>33850.37000000001</v>
      </c>
    </row>
    <row r="25" spans="1:18" x14ac:dyDescent="0.2">
      <c r="A25" s="9"/>
      <c r="B25" s="16"/>
      <c r="C25" s="21"/>
      <c r="D25" s="27"/>
      <c r="E25" s="34"/>
      <c r="F25" s="27"/>
      <c r="G25" s="38"/>
      <c r="H25" s="49"/>
      <c r="I25" s="28" t="s">
        <v>59</v>
      </c>
      <c r="J25" s="16">
        <v>1259</v>
      </c>
      <c r="K25" s="61" t="s">
        <v>35</v>
      </c>
      <c r="L25" s="66"/>
      <c r="M25" s="66">
        <v>22.09</v>
      </c>
      <c r="N25" s="66"/>
      <c r="O25" s="66"/>
      <c r="P25" s="82"/>
      <c r="Q25" s="89">
        <f t="shared" si="3"/>
        <v>22.09</v>
      </c>
      <c r="R25" s="96">
        <f t="shared" si="1"/>
        <v>33828.280000000013</v>
      </c>
    </row>
    <row r="26" spans="1:18" x14ac:dyDescent="0.2">
      <c r="A26" s="9"/>
      <c r="B26" s="16"/>
      <c r="C26" s="21"/>
      <c r="D26" s="27"/>
      <c r="E26" s="34"/>
      <c r="F26" s="27"/>
      <c r="G26" s="38"/>
      <c r="H26" s="49"/>
      <c r="I26" s="28" t="s">
        <v>62</v>
      </c>
      <c r="J26" s="16">
        <v>1260</v>
      </c>
      <c r="K26" s="61" t="s">
        <v>73</v>
      </c>
      <c r="L26" s="66">
        <v>60</v>
      </c>
      <c r="M26" s="66"/>
      <c r="N26" s="66"/>
      <c r="O26" s="66"/>
      <c r="P26" s="82"/>
      <c r="Q26" s="89">
        <f t="shared" si="3"/>
        <v>60</v>
      </c>
      <c r="R26" s="96">
        <f t="shared" si="1"/>
        <v>33768.280000000013</v>
      </c>
    </row>
    <row r="27" spans="1:18" x14ac:dyDescent="0.2">
      <c r="A27" s="9"/>
      <c r="B27" s="16"/>
      <c r="C27" s="21"/>
      <c r="D27" s="27"/>
      <c r="E27" s="34"/>
      <c r="F27" s="27"/>
      <c r="G27" s="38"/>
      <c r="H27" s="49"/>
      <c r="I27" s="28" t="s">
        <v>63</v>
      </c>
      <c r="J27" s="16" t="s">
        <v>28</v>
      </c>
      <c r="K27" s="61" t="s">
        <v>74</v>
      </c>
      <c r="L27" s="66">
        <v>246.28</v>
      </c>
      <c r="M27" s="66">
        <v>26</v>
      </c>
      <c r="N27" s="66"/>
      <c r="O27" s="66"/>
      <c r="P27" s="82"/>
      <c r="Q27" s="89">
        <f t="shared" si="3"/>
        <v>272.27999999999997</v>
      </c>
      <c r="R27" s="97">
        <f t="shared" si="1"/>
        <v>33496.000000000015</v>
      </c>
    </row>
    <row r="28" spans="1:18" x14ac:dyDescent="0.2">
      <c r="A28" s="9"/>
      <c r="B28" s="16"/>
      <c r="C28" s="21"/>
      <c r="D28" s="27"/>
      <c r="E28" s="34"/>
      <c r="F28" s="27"/>
      <c r="G28" s="38"/>
      <c r="H28" s="49"/>
      <c r="I28" s="28" t="s">
        <v>64</v>
      </c>
      <c r="J28" s="16">
        <v>1261</v>
      </c>
      <c r="K28" s="61" t="s">
        <v>75</v>
      </c>
      <c r="L28" s="66"/>
      <c r="M28" s="66"/>
      <c r="N28" s="66"/>
      <c r="O28" s="66">
        <v>196</v>
      </c>
      <c r="P28" s="82">
        <v>32.799999999999997</v>
      </c>
      <c r="Q28" s="90">
        <f t="shared" si="3"/>
        <v>196</v>
      </c>
      <c r="R28" s="96">
        <f t="shared" si="1"/>
        <v>33300.000000000015</v>
      </c>
    </row>
    <row r="29" spans="1:18" x14ac:dyDescent="0.2">
      <c r="A29" s="9"/>
      <c r="B29" s="16"/>
      <c r="C29" s="21"/>
      <c r="D29" s="27"/>
      <c r="E29" s="34"/>
      <c r="F29" s="27"/>
      <c r="G29" s="38"/>
      <c r="H29" s="49"/>
      <c r="I29" s="28" t="s">
        <v>64</v>
      </c>
      <c r="J29" s="16">
        <v>1262</v>
      </c>
      <c r="K29" s="61" t="s">
        <v>76</v>
      </c>
      <c r="L29" s="66"/>
      <c r="M29" s="66"/>
      <c r="N29" s="66"/>
      <c r="O29" s="66">
        <v>118.8</v>
      </c>
      <c r="P29" s="82">
        <v>19.8</v>
      </c>
      <c r="Q29" s="89">
        <f t="shared" si="3"/>
        <v>118.8</v>
      </c>
      <c r="R29" s="96">
        <f t="shared" si="1"/>
        <v>33181.200000000012</v>
      </c>
    </row>
    <row r="30" spans="1:18" x14ac:dyDescent="0.2">
      <c r="A30" s="9"/>
      <c r="B30" s="16"/>
      <c r="C30" s="21"/>
      <c r="D30" s="27"/>
      <c r="E30" s="34"/>
      <c r="F30" s="27"/>
      <c r="G30" s="38"/>
      <c r="H30" s="49"/>
      <c r="I30" s="28" t="s">
        <v>64</v>
      </c>
      <c r="J30" s="16">
        <v>1263</v>
      </c>
      <c r="K30" s="61" t="s">
        <v>77</v>
      </c>
      <c r="L30" s="66"/>
      <c r="M30" s="66">
        <v>13.1</v>
      </c>
      <c r="N30" s="66"/>
      <c r="O30" s="66"/>
      <c r="P30" s="82"/>
      <c r="Q30" s="89">
        <f t="shared" si="3"/>
        <v>13.1</v>
      </c>
      <c r="R30" s="96">
        <f t="shared" si="1"/>
        <v>33168.100000000013</v>
      </c>
    </row>
    <row r="31" spans="1:18" x14ac:dyDescent="0.2">
      <c r="A31" s="9"/>
      <c r="B31" s="16"/>
      <c r="C31" s="21"/>
      <c r="D31" s="27"/>
      <c r="E31" s="34"/>
      <c r="F31" s="27"/>
      <c r="G31" s="38"/>
      <c r="H31" s="49"/>
      <c r="I31" s="28" t="s">
        <v>64</v>
      </c>
      <c r="J31" s="16">
        <v>1264</v>
      </c>
      <c r="K31" s="61" t="s">
        <v>41</v>
      </c>
      <c r="L31" s="66"/>
      <c r="M31" s="66"/>
      <c r="N31" s="66"/>
      <c r="O31" s="66">
        <v>232.84</v>
      </c>
      <c r="P31" s="82">
        <v>38.81</v>
      </c>
      <c r="Q31" s="89">
        <f t="shared" si="3"/>
        <v>232.84</v>
      </c>
      <c r="R31" s="96">
        <f t="shared" si="1"/>
        <v>32935.260000000017</v>
      </c>
    </row>
    <row r="32" spans="1:18" x14ac:dyDescent="0.2">
      <c r="A32" s="9"/>
      <c r="B32" s="16"/>
      <c r="C32" s="21"/>
      <c r="D32" s="27"/>
      <c r="E32" s="34"/>
      <c r="F32" s="27"/>
      <c r="G32" s="38"/>
      <c r="H32" s="49"/>
      <c r="I32" s="28" t="s">
        <v>64</v>
      </c>
      <c r="J32" s="16">
        <v>1265</v>
      </c>
      <c r="K32" s="61" t="s">
        <v>23</v>
      </c>
      <c r="L32" s="66"/>
      <c r="M32" s="66">
        <v>12</v>
      </c>
      <c r="N32" s="66"/>
      <c r="O32" s="66"/>
      <c r="P32" s="82"/>
      <c r="Q32" s="90">
        <f t="shared" si="3"/>
        <v>12</v>
      </c>
      <c r="R32" s="96">
        <f t="shared" si="1"/>
        <v>32923.260000000017</v>
      </c>
    </row>
    <row r="33" spans="1:18" x14ac:dyDescent="0.2">
      <c r="A33" s="9"/>
      <c r="B33" s="16"/>
      <c r="C33" s="21"/>
      <c r="D33" s="27"/>
      <c r="E33" s="34"/>
      <c r="F33" s="27"/>
      <c r="G33" s="38"/>
      <c r="H33" s="49"/>
      <c r="I33" s="28" t="s">
        <v>65</v>
      </c>
      <c r="J33" s="16" t="s">
        <v>28</v>
      </c>
      <c r="K33" s="61" t="s">
        <v>78</v>
      </c>
      <c r="L33" s="66">
        <v>246.28</v>
      </c>
      <c r="M33" s="66">
        <v>26</v>
      </c>
      <c r="N33" s="66"/>
      <c r="O33" s="66"/>
      <c r="P33" s="82"/>
      <c r="Q33" s="89">
        <f t="shared" si="3"/>
        <v>272.27999999999997</v>
      </c>
      <c r="R33" s="96">
        <f t="shared" si="1"/>
        <v>32650.980000000018</v>
      </c>
    </row>
    <row r="34" spans="1:18" x14ac:dyDescent="0.2">
      <c r="A34" s="9"/>
      <c r="B34" s="16"/>
      <c r="C34" s="21"/>
      <c r="D34" s="27"/>
      <c r="E34" s="34"/>
      <c r="F34" s="27"/>
      <c r="G34" s="38"/>
      <c r="H34" s="49"/>
      <c r="I34" s="28" t="s">
        <v>66</v>
      </c>
      <c r="J34" s="16">
        <v>1266</v>
      </c>
      <c r="K34" s="61" t="s">
        <v>40</v>
      </c>
      <c r="L34" s="66"/>
      <c r="M34" s="66">
        <v>14.28</v>
      </c>
      <c r="N34" s="66"/>
      <c r="O34" s="66"/>
      <c r="P34" s="82">
        <v>2.38</v>
      </c>
      <c r="Q34" s="89">
        <f t="shared" si="3"/>
        <v>14.28</v>
      </c>
      <c r="R34" s="96">
        <f t="shared" si="1"/>
        <v>32636.700000000019</v>
      </c>
    </row>
    <row r="35" spans="1:18" x14ac:dyDescent="0.2">
      <c r="A35" s="9"/>
      <c r="B35" s="16"/>
      <c r="C35" s="21"/>
      <c r="D35" s="27"/>
      <c r="E35" s="34"/>
      <c r="F35" s="27"/>
      <c r="G35" s="38"/>
      <c r="H35" s="49"/>
      <c r="I35" s="28" t="s">
        <v>67</v>
      </c>
      <c r="J35" s="16">
        <v>1267</v>
      </c>
      <c r="K35" s="61" t="s">
        <v>70</v>
      </c>
      <c r="L35" s="66">
        <v>184.8</v>
      </c>
      <c r="M35" s="66"/>
      <c r="N35" s="66"/>
      <c r="O35" s="66"/>
      <c r="P35" s="82"/>
      <c r="Q35" s="90">
        <f t="shared" si="3"/>
        <v>184.8</v>
      </c>
      <c r="R35" s="96">
        <f t="shared" si="1"/>
        <v>32451.90000000002</v>
      </c>
    </row>
    <row r="36" spans="1:18" x14ac:dyDescent="0.2">
      <c r="A36" s="9"/>
      <c r="B36" s="16"/>
      <c r="C36" s="21"/>
      <c r="D36" s="27"/>
      <c r="E36" s="34"/>
      <c r="F36" s="27"/>
      <c r="G36" s="38"/>
      <c r="H36" s="49"/>
      <c r="I36" s="28" t="s">
        <v>67</v>
      </c>
      <c r="J36" s="16">
        <v>1268</v>
      </c>
      <c r="K36" s="61" t="s">
        <v>79</v>
      </c>
      <c r="L36" s="66"/>
      <c r="M36" s="66"/>
      <c r="N36" s="66"/>
      <c r="O36" s="66">
        <v>457.2</v>
      </c>
      <c r="P36" s="82">
        <v>76.2</v>
      </c>
      <c r="Q36" s="90">
        <f t="shared" si="3"/>
        <v>457.2</v>
      </c>
      <c r="R36" s="96">
        <f t="shared" si="1"/>
        <v>31994.700000000019</v>
      </c>
    </row>
    <row r="37" spans="1:18" x14ac:dyDescent="0.2">
      <c r="A37" s="9"/>
      <c r="B37" s="16"/>
      <c r="C37" s="21"/>
      <c r="D37" s="27"/>
      <c r="E37" s="34"/>
      <c r="F37" s="27"/>
      <c r="G37" s="38"/>
      <c r="H37" s="49"/>
      <c r="I37" s="28" t="s">
        <v>67</v>
      </c>
      <c r="J37" s="16">
        <v>1269</v>
      </c>
      <c r="K37" s="61" t="s">
        <v>40</v>
      </c>
      <c r="L37" s="66"/>
      <c r="M37" s="66"/>
      <c r="N37" s="66"/>
      <c r="O37" s="66">
        <v>157.08000000000001</v>
      </c>
      <c r="P37" s="82">
        <v>26.18</v>
      </c>
      <c r="Q37" s="90">
        <f t="shared" si="3"/>
        <v>157.08000000000001</v>
      </c>
      <c r="R37" s="96">
        <f t="shared" si="1"/>
        <v>31837.620000000017</v>
      </c>
    </row>
    <row r="38" spans="1:18" x14ac:dyDescent="0.2">
      <c r="A38" s="9"/>
      <c r="B38" s="16"/>
      <c r="C38" s="21"/>
      <c r="D38" s="27"/>
      <c r="E38" s="34"/>
      <c r="F38" s="27"/>
      <c r="G38" s="38"/>
      <c r="H38" s="49"/>
      <c r="I38" s="28" t="s">
        <v>68</v>
      </c>
      <c r="J38" s="16">
        <v>1270</v>
      </c>
      <c r="K38" s="61" t="s">
        <v>80</v>
      </c>
      <c r="L38" s="66"/>
      <c r="M38" s="66"/>
      <c r="N38" s="66"/>
      <c r="O38" s="66">
        <v>187.63</v>
      </c>
      <c r="P38" s="82">
        <v>31.27</v>
      </c>
      <c r="Q38" s="90">
        <f t="shared" si="3"/>
        <v>187.63</v>
      </c>
      <c r="R38" s="96">
        <f t="shared" si="1"/>
        <v>31649.990000000016</v>
      </c>
    </row>
    <row r="39" spans="1:18" x14ac:dyDescent="0.2">
      <c r="A39" s="9"/>
      <c r="B39" s="16"/>
      <c r="C39" s="21"/>
      <c r="D39" s="27"/>
      <c r="E39" s="34"/>
      <c r="F39" s="27"/>
      <c r="G39" s="38"/>
      <c r="H39" s="49"/>
      <c r="I39" s="28" t="s">
        <v>69</v>
      </c>
      <c r="J39" s="16">
        <v>1271</v>
      </c>
      <c r="K39" s="61" t="s">
        <v>40</v>
      </c>
      <c r="L39" s="66"/>
      <c r="M39" s="66">
        <v>260.94</v>
      </c>
      <c r="N39" s="66"/>
      <c r="O39" s="66"/>
      <c r="P39" s="82">
        <v>43.49</v>
      </c>
      <c r="Q39" s="90">
        <f t="shared" si="3"/>
        <v>260.94</v>
      </c>
      <c r="R39" s="96">
        <f t="shared" si="1"/>
        <v>31389.050000000017</v>
      </c>
    </row>
    <row r="40" spans="1:18" x14ac:dyDescent="0.2">
      <c r="A40" s="9"/>
      <c r="B40" s="16"/>
      <c r="C40" s="21"/>
      <c r="D40" s="27"/>
      <c r="E40" s="34"/>
      <c r="F40" s="27"/>
      <c r="G40" s="38"/>
      <c r="H40" s="49"/>
      <c r="I40" s="28" t="s">
        <v>69</v>
      </c>
      <c r="J40" s="16" t="s">
        <v>28</v>
      </c>
      <c r="K40" s="61" t="s">
        <v>77</v>
      </c>
      <c r="L40" s="66">
        <v>246.28</v>
      </c>
      <c r="M40" s="66">
        <v>26</v>
      </c>
      <c r="N40" s="66"/>
      <c r="O40" s="66"/>
      <c r="P40" s="82"/>
      <c r="Q40" s="90">
        <f t="shared" si="3"/>
        <v>272.27999999999997</v>
      </c>
      <c r="R40" s="96">
        <f t="shared" si="1"/>
        <v>31116.770000000019</v>
      </c>
    </row>
    <row r="41" spans="1:18" x14ac:dyDescent="0.2">
      <c r="A41" s="9"/>
      <c r="B41" s="16"/>
      <c r="C41" s="21"/>
      <c r="D41" s="27"/>
      <c r="E41" s="34"/>
      <c r="F41" s="27"/>
      <c r="G41" s="38"/>
      <c r="H41" s="49"/>
      <c r="I41" s="28" t="s">
        <v>69</v>
      </c>
      <c r="J41" s="16">
        <v>1272</v>
      </c>
      <c r="K41" s="61" t="s">
        <v>77</v>
      </c>
      <c r="L41" s="66">
        <v>12.84</v>
      </c>
      <c r="M41" s="66">
        <v>2.4</v>
      </c>
      <c r="N41" s="66"/>
      <c r="O41" s="66"/>
      <c r="P41" s="82"/>
      <c r="Q41" s="90">
        <f t="shared" si="3"/>
        <v>15.24</v>
      </c>
      <c r="R41" s="96">
        <f t="shared" si="1"/>
        <v>31101.530000000017</v>
      </c>
    </row>
    <row r="42" spans="1:18" x14ac:dyDescent="0.2">
      <c r="A42" s="9"/>
      <c r="B42" s="16"/>
      <c r="C42" s="21"/>
      <c r="D42" s="27"/>
      <c r="E42" s="34"/>
      <c r="F42" s="27"/>
      <c r="G42" s="38"/>
      <c r="H42" s="49"/>
      <c r="I42" s="28" t="s">
        <v>69</v>
      </c>
      <c r="J42" s="16">
        <v>1273</v>
      </c>
      <c r="K42" s="61" t="s">
        <v>23</v>
      </c>
      <c r="L42" s="66"/>
      <c r="M42" s="66">
        <v>24</v>
      </c>
      <c r="N42" s="66"/>
      <c r="O42" s="66"/>
      <c r="P42" s="82"/>
      <c r="Q42" s="90">
        <f t="shared" si="3"/>
        <v>24</v>
      </c>
      <c r="R42" s="96">
        <f t="shared" si="1"/>
        <v>31077.530000000017</v>
      </c>
    </row>
    <row r="43" spans="1:18" x14ac:dyDescent="0.2">
      <c r="A43" s="9"/>
      <c r="B43" s="16"/>
      <c r="C43" s="21"/>
      <c r="D43" s="27"/>
      <c r="E43" s="34"/>
      <c r="F43" s="27"/>
      <c r="G43" s="38"/>
      <c r="H43" s="49"/>
      <c r="I43" s="28"/>
      <c r="J43" s="16"/>
      <c r="K43" s="61"/>
      <c r="L43" s="66"/>
      <c r="M43" s="66"/>
      <c r="N43" s="66"/>
      <c r="O43" s="66"/>
      <c r="P43" s="82"/>
      <c r="Q43" s="90">
        <f t="shared" si="3"/>
        <v>0</v>
      </c>
      <c r="R43" s="96">
        <f t="shared" si="1"/>
        <v>31077.530000000017</v>
      </c>
    </row>
    <row r="44" spans="1:18" x14ac:dyDescent="0.2">
      <c r="A44" s="9"/>
      <c r="B44" s="16"/>
      <c r="C44" s="21"/>
      <c r="D44" s="27"/>
      <c r="E44" s="34"/>
      <c r="F44" s="27"/>
      <c r="G44" s="38"/>
      <c r="H44" s="49"/>
      <c r="I44" s="28"/>
      <c r="J44" s="16"/>
      <c r="K44" s="61"/>
      <c r="L44" s="66"/>
      <c r="M44" s="66"/>
      <c r="N44" s="66"/>
      <c r="O44" s="66"/>
      <c r="P44" s="82"/>
      <c r="Q44" s="90">
        <f t="shared" si="3"/>
        <v>0</v>
      </c>
      <c r="R44" s="96">
        <f t="shared" si="1"/>
        <v>31077.530000000017</v>
      </c>
    </row>
    <row r="45" spans="1:18" x14ac:dyDescent="0.2">
      <c r="A45" s="9"/>
      <c r="B45" s="16"/>
      <c r="C45" s="21"/>
      <c r="D45" s="27"/>
      <c r="E45" s="34"/>
      <c r="F45" s="27"/>
      <c r="G45" s="38"/>
      <c r="H45" s="49"/>
      <c r="I45" s="28"/>
      <c r="J45" s="16"/>
      <c r="K45" s="61"/>
      <c r="L45" s="66"/>
      <c r="M45" s="66"/>
      <c r="N45" s="66"/>
      <c r="O45" s="66"/>
      <c r="P45" s="82"/>
      <c r="Q45" s="90">
        <f t="shared" si="3"/>
        <v>0</v>
      </c>
      <c r="R45" s="96">
        <f t="shared" si="1"/>
        <v>31077.530000000017</v>
      </c>
    </row>
    <row r="46" spans="1:18" x14ac:dyDescent="0.2">
      <c r="A46" s="8"/>
      <c r="B46" s="16"/>
      <c r="C46" s="22"/>
      <c r="D46" s="28"/>
      <c r="E46" s="3"/>
      <c r="F46" s="28"/>
      <c r="G46" s="42"/>
      <c r="H46" s="49"/>
      <c r="I46" s="53"/>
      <c r="J46" s="16"/>
      <c r="K46" s="62"/>
      <c r="L46" s="66"/>
      <c r="M46" s="66"/>
      <c r="N46" s="66"/>
      <c r="O46" s="66"/>
      <c r="P46" s="84"/>
      <c r="Q46" s="91">
        <f t="shared" si="3"/>
        <v>0</v>
      </c>
      <c r="R46" s="96">
        <f t="shared" si="1"/>
        <v>31077.530000000017</v>
      </c>
    </row>
    <row r="47" spans="1:18" x14ac:dyDescent="0.2">
      <c r="A47" s="10"/>
      <c r="B47" s="17"/>
      <c r="C47" s="23">
        <f>SUM(C6:C18)</f>
        <v>0</v>
      </c>
      <c r="D47" s="29">
        <f>SUM(D6:D18)</f>
        <v>0</v>
      </c>
      <c r="E47" s="23">
        <f>SUM(E5:E46)</f>
        <v>0</v>
      </c>
      <c r="F47" s="29">
        <f>SUM(F6:F18)</f>
        <v>0</v>
      </c>
      <c r="G47" s="23">
        <f>SUM(G5:G46)</f>
        <v>15.240000000000002</v>
      </c>
      <c r="H47" s="29">
        <f>SUM(H5:H46)</f>
        <v>22770</v>
      </c>
      <c r="I47" s="29"/>
      <c r="J47" s="17"/>
      <c r="K47" s="23"/>
      <c r="L47" s="68">
        <f>SUM(L5:L46)</f>
        <v>2166.2000000000003</v>
      </c>
      <c r="M47" s="71">
        <f>SUM(M5:M34)</f>
        <v>2522.87</v>
      </c>
      <c r="N47" s="71">
        <f>SUM(N6:N46)</f>
        <v>0</v>
      </c>
      <c r="O47" s="78">
        <f>SUM(O6:O46)</f>
        <v>3533.19</v>
      </c>
      <c r="P47" s="29">
        <f>SUM(P5:P46)</f>
        <v>587.44000000000005</v>
      </c>
      <c r="Q47" s="29">
        <f>SUM(Q5:Q46)</f>
        <v>8535.6</v>
      </c>
      <c r="R47" s="98">
        <f>SUM(R3+H47-Q47)</f>
        <v>31077.530000000006</v>
      </c>
    </row>
    <row r="48" spans="1:18" ht="13.5" thickBot="1" x14ac:dyDescent="0.25">
      <c r="A48" s="11"/>
      <c r="C48" s="3"/>
      <c r="D48" s="3"/>
      <c r="E48" s="3"/>
      <c r="F48" s="3"/>
      <c r="G48" s="3"/>
      <c r="I48" s="3"/>
      <c r="K48" s="3"/>
      <c r="L48" s="3"/>
      <c r="M48" s="3"/>
      <c r="N48" s="3"/>
      <c r="O48" s="3"/>
      <c r="P48" s="3"/>
      <c r="Q48" s="44">
        <f>SUM(L47:O47)</f>
        <v>8222.26</v>
      </c>
      <c r="R48" s="99"/>
    </row>
    <row r="49" spans="1:18" ht="13.5" thickBot="1" x14ac:dyDescent="0.25">
      <c r="A49" s="12" t="s">
        <v>16</v>
      </c>
      <c r="B49" s="18"/>
      <c r="C49" s="24">
        <v>2487.14</v>
      </c>
      <c r="D49" s="30">
        <v>45383</v>
      </c>
      <c r="E49" s="35" t="s">
        <v>17</v>
      </c>
      <c r="F49" s="37"/>
      <c r="G49" s="43"/>
      <c r="H49" s="50">
        <v>16343.13</v>
      </c>
      <c r="I49" s="54">
        <v>45383</v>
      </c>
      <c r="J49" s="56" t="s">
        <v>0</v>
      </c>
      <c r="K49" s="63">
        <f>SUM(C49+H49)</f>
        <v>18830.27</v>
      </c>
      <c r="L49" s="69"/>
      <c r="M49" s="69"/>
      <c r="N49" s="69"/>
      <c r="O49" s="69"/>
      <c r="P49" s="69"/>
      <c r="Q49" s="69"/>
      <c r="R49" s="100"/>
    </row>
    <row r="51" spans="1:18" x14ac:dyDescent="0.2">
      <c r="C51" s="2" t="s">
        <v>16</v>
      </c>
      <c r="D51" s="31">
        <f>SUM(C49+G47)</f>
        <v>2502.3799999999997</v>
      </c>
      <c r="H51" s="2" t="s">
        <v>18</v>
      </c>
      <c r="I51" s="3"/>
      <c r="J51" s="31">
        <f>SUM(H47)</f>
        <v>22770</v>
      </c>
      <c r="M51" s="72"/>
      <c r="N51" s="75"/>
    </row>
    <row r="52" spans="1:18" ht="13.5" thickBot="1" x14ac:dyDescent="0.25">
      <c r="B52" s="2"/>
      <c r="C52" s="25" t="s">
        <v>17</v>
      </c>
      <c r="D52" s="32">
        <f>SUM(R47)</f>
        <v>31077.530000000006</v>
      </c>
      <c r="G52" s="3"/>
      <c r="H52" s="2" t="s">
        <v>19</v>
      </c>
      <c r="J52" s="32">
        <f>SUM(Q47)</f>
        <v>8535.6</v>
      </c>
      <c r="L52" s="70"/>
      <c r="M52" s="70"/>
      <c r="N52" s="76"/>
      <c r="O52" s="79"/>
      <c r="Q52" s="66"/>
    </row>
    <row r="53" spans="1:18" ht="13.5" thickBot="1" x14ac:dyDescent="0.25">
      <c r="C53" s="2" t="s">
        <v>20</v>
      </c>
      <c r="D53" s="33">
        <f>SUM(D51+D52)</f>
        <v>33579.910000000003</v>
      </c>
      <c r="H53" s="2" t="s">
        <v>21</v>
      </c>
      <c r="J53" s="57">
        <f>SUM(J51+R3-Q47+D51)</f>
        <v>33579.910000000003</v>
      </c>
      <c r="K53" s="64"/>
      <c r="M53" s="73"/>
      <c r="N53" s="75"/>
      <c r="P53" s="1"/>
      <c r="Q53" s="2"/>
    </row>
    <row r="54" spans="1:18" x14ac:dyDescent="0.2">
      <c r="K54" s="64"/>
      <c r="N54" s="3"/>
    </row>
  </sheetData>
  <mergeCells count="6">
    <mergeCell ref="A49:B49"/>
    <mergeCell ref="E49:G49"/>
    <mergeCell ref="A1:G2"/>
    <mergeCell ref="I1:P2"/>
    <mergeCell ref="A3:G3"/>
    <mergeCell ref="I3:P3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19221190 - Ellie Crossland</cp:lastModifiedBy>
  <cp:lastPrinted>2022-02-27T14:34:20Z</cp:lastPrinted>
  <dcterms:created xsi:type="dcterms:W3CDTF">2018-02-24T13:02:26Z</dcterms:created>
  <dcterms:modified xsi:type="dcterms:W3CDTF">2024-10-31T13:32:56Z</dcterms:modified>
</cp:coreProperties>
</file>